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480" windowHeight="10800" tabRatio="843" activeTab="0"/>
  </bookViews>
  <sheets>
    <sheet name="Naslovna strana" sheetId="1" r:id="rId1"/>
    <sheet name="1. MOP" sheetId="2" r:id="rId2"/>
    <sheet name="2. Operativni troskovi" sheetId="3" r:id="rId3"/>
    <sheet name="3. Troskovi amortizacije" sheetId="4" r:id="rId4"/>
    <sheet name="4. Nabavka prirodnog gasa" sheetId="5" r:id="rId5"/>
    <sheet name="5. Troskovi distribucije" sheetId="6" r:id="rId6"/>
    <sheet name="6. Poslovna dobit" sheetId="7" r:id="rId7"/>
    <sheet name="7. Ostali prihodi" sheetId="8" r:id="rId8"/>
    <sheet name="8. Korekcioni element" sheetId="9" r:id="rId9"/>
    <sheet name="9. Ostvaren prihod" sheetId="10" r:id="rId10"/>
    <sheet name="10. Investicije u RP" sheetId="11" r:id="rId11"/>
    <sheet name="11. Investicije u pret. RP" sheetId="12" r:id="rId12"/>
  </sheets>
  <definedNames>
    <definedName name="_xlnm.Print_Area" localSheetId="1">'1. MOP'!$B$1:$G$19</definedName>
    <definedName name="_xlnm.Print_Area" localSheetId="10">'10. Investicije u RP'!$B$1:$N$24</definedName>
    <definedName name="_xlnm.Print_Area" localSheetId="11">'11. Investicije u pret. RP'!$B$1:$I$43</definedName>
    <definedName name="_xlnm.Print_Area" localSheetId="2">'2. Operativni troskovi'!$B$1:$H$83</definedName>
    <definedName name="_xlnm.Print_Area" localSheetId="3">'3. Troskovi amortizacije'!$B$1:$H$57</definedName>
    <definedName name="_xlnm.Print_Area" localSheetId="4">'4. Nabavka prirodnog gasa'!$B$1:$P$41</definedName>
    <definedName name="_xlnm.Print_Area" localSheetId="5">'5. Troskovi distribucije'!$B$1:$R$115</definedName>
    <definedName name="_xlnm.Print_Area" localSheetId="6">'6. Poslovna dobit'!$B$1:$G$13</definedName>
    <definedName name="_xlnm.Print_Area" localSheetId="7">'7. Ostali prihodi'!$B$1:$F$15</definedName>
    <definedName name="_xlnm.Print_Area" localSheetId="8">'8. Korekcioni element'!$B$1:$H$33</definedName>
    <definedName name="_xlnm.Print_Area" localSheetId="9">'9. Ostvaren prihod'!$B$1:$Q$114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<sst xmlns="http://schemas.openxmlformats.org/spreadsheetml/2006/main" count="1007" uniqueCount="512">
  <si>
    <t>Возила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</si>
  <si>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</si>
  <si>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</si>
  <si>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</si>
  <si>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</si>
  <si>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</si>
  <si>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</si>
  <si>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</si>
  <si>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</si>
  <si>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</si>
  <si>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</si>
  <si>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Концесије, патенти, лиценце и слична права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</si>
  <si>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</si>
  <si>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</si>
  <si>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</si>
  <si>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</si>
  <si>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</si>
  <si>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</si>
  <si>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</si>
  <si>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</si>
  <si>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</si>
  <si>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</si>
  <si>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</si>
  <si>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</si>
  <si>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</si>
  <si>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</si>
  <si>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</si>
  <si>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</si>
  <si>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</si>
  <si>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</si>
  <si>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</si>
  <si>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</si>
  <si>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</si>
  <si>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</si>
  <si>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</si>
  <si>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</si>
  <si>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</si>
  <si>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</si>
  <si>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</si>
  <si>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</si>
  <si>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</si>
  <si>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</si>
  <si>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</si>
  <si>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</si>
  <si>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</si>
  <si>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</si>
  <si>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</si>
  <si>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</si>
  <si>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</si>
  <si>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</si>
  <si>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</si>
  <si>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</si>
  <si>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</si>
  <si>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</si>
  <si>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</si>
  <si>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</si>
  <si>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</si>
  <si>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</si>
  <si>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</si>
  <si>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</si>
  <si>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</si>
  <si>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</si>
  <si>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</si>
  <si>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</si>
  <si>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</si>
  <si>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</si>
  <si>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</si>
  <si>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</si>
  <si>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</si>
  <si>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</si>
  <si>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</si>
  <si>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</si>
  <si>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</si>
  <si>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</si>
  <si>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</si>
  <si>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Пословни простор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</si>
  <si>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</si>
  <si>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</si>
  <si>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</si>
  <si>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</si>
  <si>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</si>
  <si>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</si>
  <si>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</si>
  <si>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</si>
  <si>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</si>
  <si>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</si>
  <si>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</si>
  <si>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</si>
  <si>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Март</t>
  </si>
  <si>
    <t>Април</t>
  </si>
  <si>
    <t>Мај</t>
  </si>
  <si>
    <t>Јун</t>
  </si>
  <si>
    <t>Јул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</si>
  <si>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</si>
  <si>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</si>
  <si>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</si>
  <si>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</si>
  <si>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</si>
  <si>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</si>
  <si>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</si>
  <si>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</si>
  <si>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</si>
  <si>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</si>
  <si>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</si>
  <si>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</si>
  <si>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</si>
  <si>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</si>
  <si>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</si>
  <si>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</si>
  <si>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</si>
  <si>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</si>
  <si>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</si>
  <si>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</si>
  <si>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</si>
  <si>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</si>
  <si>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</si>
  <si>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</si>
  <si>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</si>
  <si>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</si>
  <si>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</si>
  <si>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</si>
  <si>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</si>
  <si>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</si>
  <si>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</si>
  <si>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</si>
  <si>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</si>
  <si>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</si>
  <si>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</si>
  <si>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</si>
  <si>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</si>
  <si>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</si>
  <si>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</si>
  <si>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</si>
  <si>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</si>
  <si>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</si>
  <si>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10.</t>
  </si>
  <si>
    <t>11.</t>
  </si>
  <si>
    <t>12.</t>
  </si>
  <si>
    <t>Економско - финансијски подаци</t>
  </si>
  <si>
    <t xml:space="preserve"> у 000 динара</t>
  </si>
  <si>
    <t>Скраћенице</t>
  </si>
  <si>
    <t>Оперативни трошкови</t>
  </si>
  <si>
    <t>Трошкови амортизације</t>
  </si>
  <si>
    <t>Корекциони елемент</t>
  </si>
  <si>
    <t>Уложено у години која претходи регулаторном периоду</t>
  </si>
  <si>
    <t>Тражени подаци се уносе у ћелије обојене жутом бојом.</t>
  </si>
  <si>
    <t>Трошкови материјала и резервних делова за одржавање основних средстава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</si>
  <si>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</si>
  <si>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</si>
  <si>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</si>
  <si>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</si>
  <si>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</si>
  <si>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</si>
  <si>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</si>
  <si>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</si>
  <si>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</si>
  <si>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</si>
  <si>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</si>
  <si>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</si>
  <si>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</si>
  <si>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</si>
  <si>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</si>
  <si>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</si>
  <si>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</si>
  <si>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Индекси</t>
  </si>
  <si>
    <t>7</t>
  </si>
  <si>
    <t>8</t>
  </si>
  <si>
    <t>9</t>
  </si>
  <si>
    <t>10</t>
  </si>
  <si>
    <t>11</t>
  </si>
  <si>
    <t>12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</si>
  <si>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</si>
  <si>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</si>
  <si>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</si>
  <si>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</si>
  <si>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</si>
  <si>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Извори финансирања улагања у претходном регулаторном периоду</t>
  </si>
  <si>
    <t>Корекциони
елемент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</si>
  <si>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</si>
  <si>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</si>
  <si>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</si>
  <si>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</si>
  <si>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</si>
  <si>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</si>
  <si>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</si>
  <si>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</si>
  <si>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</si>
  <si>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</si>
  <si>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</si>
  <si>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</si>
  <si>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</si>
  <si>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</si>
  <si>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</si>
  <si>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t>Индекс потрошачких цена у РС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</si>
  <si>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</si>
  <si>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</si>
  <si>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</si>
  <si>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</si>
  <si>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t>Укупна улагања</t>
  </si>
  <si>
    <t>Јавно снабдевање природним гасом</t>
  </si>
  <si>
    <t>Трошкови набавке природног гаса</t>
  </si>
  <si>
    <r>
      <rPr>
        <sz val="10"/>
        <color indexed="18"/>
        <rFont val="Arial Narrow"/>
        <family val="2"/>
      </rPr>
      <t>НПГ</t>
    </r>
    <r>
      <rPr>
        <vertAlign val="subscript"/>
        <sz val="10"/>
        <color indexed="18"/>
        <rFont val="Arial Narrow"/>
        <family val="2"/>
      </rPr>
      <t>т</t>
    </r>
  </si>
  <si>
    <t>Трошкови коришћења система за дистрибуцију природног гаса</t>
  </si>
  <si>
    <r>
      <rPr>
        <sz val="10"/>
        <color indexed="18"/>
        <rFont val="Arial Narrow"/>
        <family val="2"/>
      </rPr>
      <t>ТД</t>
    </r>
    <r>
      <rPr>
        <vertAlign val="subscript"/>
        <sz val="10"/>
        <color indexed="18"/>
        <rFont val="Arial Narrow"/>
        <family val="2"/>
      </rPr>
      <t>т</t>
    </r>
  </si>
  <si>
    <t>1.2.1.</t>
  </si>
  <si>
    <t>1.2.2.</t>
  </si>
  <si>
    <t>1.2.3.</t>
  </si>
  <si>
    <t>1.3.1.</t>
  </si>
  <si>
    <t>1.3.2.</t>
  </si>
  <si>
    <t>1.3.3.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</si>
  <si>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</si>
  <si>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</si>
  <si>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</si>
  <si>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</si>
  <si>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</si>
  <si>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</si>
  <si>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</si>
  <si>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</si>
  <si>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</si>
  <si>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</si>
  <si>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</si>
  <si>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</si>
  <si>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</si>
  <si>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3.9.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</si>
  <si>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</si>
  <si>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</si>
  <si>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</si>
  <si>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</si>
  <si>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</si>
  <si>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</si>
  <si>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</si>
  <si>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</si>
  <si>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</si>
  <si>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</si>
  <si>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</si>
  <si>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t>Табела: ГЕ-Ј-1 МАКСИМАЛНО ОДОБРЕН ПРИХОД</t>
  </si>
  <si>
    <t>Средства која су у функцији обављања енергетске делатности</t>
  </si>
  <si>
    <t>Трошкови амортизације постојећих средстава у регулаторном периоду
АПСт</t>
  </si>
  <si>
    <t>Вредност активираних нематеријалних улагања, некретнина, постројења и опреме у припреми и аванса датих за њихову набавку у регулаторном периоду</t>
  </si>
  <si>
    <t>Трошкови амортизације средстава која ће бити активирана у регулаторном периоду 
ААСт</t>
  </si>
  <si>
    <r>
      <t>Укупни трошкови амортизације у регулаторном периоду 
А</t>
    </r>
    <r>
      <rPr>
        <vertAlign val="subscript"/>
        <sz val="10"/>
        <color indexed="18"/>
        <rFont val="Arial Narrow"/>
        <family val="2"/>
      </rPr>
      <t>т</t>
    </r>
  </si>
  <si>
    <t>6 (5 * 50% / 4)</t>
  </si>
  <si>
    <t>7 (3 + 6)</t>
  </si>
  <si>
    <t>1.1.1.</t>
  </si>
  <si>
    <t>1.1.2.</t>
  </si>
  <si>
    <t>1.1.3.</t>
  </si>
  <si>
    <t>Остале некретнине, постројења и опрема</t>
  </si>
  <si>
    <t>Укупно некретнине, постројења и опрема (1 + 2 + 3)</t>
  </si>
  <si>
    <t>Укупно нематеријална улагања (5 + 6 + 7)</t>
  </si>
  <si>
    <t>Трошкови амортизације остварени у претходом регулаторном периоду (т-1) (у 000 дин.):</t>
  </si>
  <si>
    <t>Трошкови амортизације остварени у претходом регулаторном периоду (т-2) (у 000 дин.):</t>
  </si>
  <si>
    <t xml:space="preserve">Напомена: 1) У случају потребе повећати број редова. </t>
  </si>
  <si>
    <t xml:space="preserve">Трошкови набавке природног гаса (у 000 дин) </t>
  </si>
  <si>
    <t>13.</t>
  </si>
  <si>
    <t>14.</t>
  </si>
  <si>
    <t>15.</t>
  </si>
  <si>
    <t>16.</t>
  </si>
  <si>
    <t>17.</t>
  </si>
  <si>
    <t>18.</t>
  </si>
  <si>
    <t>19.</t>
  </si>
  <si>
    <t>Износ по фактурама другог дистрибутера (по свим тарифним ставовима, без ПДВ) (у дин.)</t>
  </si>
  <si>
    <t>Остварен трошак по основу коришћења система за дистрибуцију природног гаса (сопственог и туђег) (у 000 дин.)</t>
  </si>
  <si>
    <t>20.</t>
  </si>
  <si>
    <t>21.</t>
  </si>
  <si>
    <t>22.</t>
  </si>
  <si>
    <t>23.</t>
  </si>
  <si>
    <t>Остварени трошкови коришћења другог (туђег) система за дистрибуцију природног гаса (у 000 дин.)</t>
  </si>
  <si>
    <t>Опис</t>
  </si>
  <si>
    <t>%</t>
  </si>
  <si>
    <t>Мала потрошња</t>
  </si>
  <si>
    <t>Трошкови коришћења дистрибутивног система (у 000 дин.)</t>
  </si>
  <si>
    <t xml:space="preserve">Ванвршна потрошња К1 </t>
  </si>
  <si>
    <t>УКУПНО:</t>
  </si>
  <si>
    <t xml:space="preserve">Равномерна потрошња К1 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</si>
  <si>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</si>
  <si>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</si>
  <si>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</si>
  <si>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</si>
  <si>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Трошак коришћења дистрибутивног система  по "енергенту" (000 дин)</t>
  </si>
  <si>
    <t>Трошак коришћења дистрибутивног система по "капацитету" (000 дин)</t>
  </si>
  <si>
    <t>Трошкови коришћења другог дистрибутивног система (у 000 дин.)</t>
  </si>
  <si>
    <t>Трошак коришћења другог дистрибутивног система  по "енергенту" (000 дин)</t>
  </si>
  <si>
    <t>Трошак коришћења другог дистрибутивног система по "капацитету" (000 дин)</t>
  </si>
  <si>
    <t xml:space="preserve">Ванвршна потрошња К2 </t>
  </si>
  <si>
    <t xml:space="preserve">Неравномерна потрошња К2 </t>
  </si>
  <si>
    <t>Укупно трошкови набавке природног гаса</t>
  </si>
  <si>
    <t>Трошкови коришћења дистрибутивног система</t>
  </si>
  <si>
    <t>Цена по тарифном ставу "капацитет" неравномерна потрошња (у дин/m3/дан/година)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</si>
  <si>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</si>
  <si>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</si>
  <si>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</si>
  <si>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</si>
  <si>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</si>
  <si>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</si>
  <si>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</si>
  <si>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</si>
  <si>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</si>
  <si>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</si>
  <si>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</si>
  <si>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Позиција </t>
  </si>
  <si>
    <t>Опис улагања (пословни простор, возила, рачунари, софтвер, канцеларијски намештај и сл.)</t>
  </si>
  <si>
    <t>Укупно:</t>
  </si>
  <si>
    <t xml:space="preserve">Количина природног гаса за јавно снабдевање </t>
  </si>
  <si>
    <t>Цена природног гаса за јавно снабдевање</t>
  </si>
  <si>
    <t>Трошкови коришћења транспортног система по тарифном елементу "енергент"</t>
  </si>
  <si>
    <t>Трошкови коришћења транспортног система по тарифном елементу "капацитет"</t>
  </si>
  <si>
    <t>Трошкови коришћења транспортног система</t>
  </si>
  <si>
    <t>Трошкови набавке природног гаса на тржишту</t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</si>
  <si>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</si>
  <si>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</si>
  <si>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</si>
  <si>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</si>
  <si>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НПГ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</si>
  <si>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ТД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</si>
  <si>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НРП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</si>
  <si>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</si>
  <si>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</si>
  <si>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Реализовани тарифни елемент "енергент" домаћинства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</si>
  <si>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остали купци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</si>
  <si>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</si>
  <si>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</si>
  <si>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даљински системи грејања(у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</si>
  <si>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остали купци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</si>
  <si>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 неравномерна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</si>
  <si>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</si>
  <si>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даљински системи грејања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</si>
  <si>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Реализовани тарифни елемент "место испоруке" домаћинства (број места испоруке)</t>
  </si>
  <si>
    <t>Реализовани тарифни елемент "место испоруке" остали купци (број места испоруке)</t>
  </si>
  <si>
    <t>Реализовани тарифни елемент "место испоруке" неравномерна потрошња (број места испоруке)</t>
  </si>
  <si>
    <t>Реализовани тарифни елемент "место испоруке" равномерна потрошња (број места испоруке)</t>
  </si>
  <si>
    <t>Реализовани тарифни елемент "место испоруке" даљински системи грејања (број места испоруке)</t>
  </si>
  <si>
    <r>
      <t>Цена по тарифном ставу "енергент" неравномерна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</si>
  <si>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</si>
  <si>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r>
      <t>у m</t>
    </r>
    <r>
      <rPr>
        <vertAlign val="superscript"/>
        <sz val="10"/>
        <color indexed="18"/>
        <rFont val="Arial Narrow"/>
        <family val="2"/>
      </rPr>
      <t>3</t>
    </r>
  </si>
  <si>
    <r>
      <t>у динарима/m</t>
    </r>
    <r>
      <rPr>
        <vertAlign val="superscript"/>
        <sz val="10"/>
        <color indexed="18"/>
        <rFont val="Arial Narrow"/>
        <family val="2"/>
      </rPr>
      <t>3</t>
    </r>
  </si>
  <si>
    <r>
      <t>Оправдана набавна цена природног гаса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</si>
  <si>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Тарифни елемент "енергент" за групу купаца
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</si>
  <si>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Трошкови коришћења дистрибутивног система на који су прикључени купци које снабдева јавни снабдевач (у 000 дин)</t>
  </si>
  <si>
    <r>
      <t>Реализовани тарифни елемент "енергент" остали корисници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</si>
  <si>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остали корисници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</si>
  <si>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Цена по тарифном ставу "енергент"домаћинства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</si>
  <si>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остали корисници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</si>
  <si>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равномерна потрошња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</si>
  <si>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даљински системи грејања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</si>
  <si>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Цена по тарифном ставу "капацитет" остали корисници (у дин/m3/дан/година)</t>
  </si>
  <si>
    <t>Цена по тарифном ставу "капацитет" равномерна потрошња  (у дин/m3/дан/година)</t>
  </si>
  <si>
    <t>Цена по тарифном ставу "капацитет" даљински системи грејања  (у дин/m3/дан/година)</t>
  </si>
  <si>
    <t>Трошкови коришћења сопственог система за дистрибуцију природног гаса (у 000 дин)</t>
  </si>
  <si>
    <r>
      <t>Тарифни елемент "капацитет" за групу купаца 
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/дан/год)</t>
    </r>
  </si>
  <si>
    <r>
      <t>Количина природног гаса преузета у дистрибутивни систем из другог дистрибутивног система по фактурама другог дистрибутера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</si>
  <si>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t>Трошкови набавке природног гаса од снабдевача који снабдева јавне снабдеваче природним гасом одређеног од стране Владе</t>
  </si>
  <si>
    <t>Количина природног гаса за јавно снабдевање</t>
  </si>
  <si>
    <r>
      <t>Количина природног гаса која се преузима из другог дистрибутивног система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</si>
  <si>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МДП за место испоруке из другог дистрибутивног система 
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/дан/год)</t>
    </r>
  </si>
  <si>
    <r>
      <t>Тарифа "енергент" за коришћење другог дистрибутивног система (дин/m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</si>
  <si>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за коришћење другог дистрибутивног система (дин/m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/дан/год)</t>
    </r>
  </si>
  <si>
    <r>
      <t>Тарифа "енергент" за коришћење дистрибутивног система (дин/m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</si>
  <si>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за коришћење дистрибутивног система (дин/m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/дан/год)</t>
    </r>
  </si>
  <si>
    <t>Пословна добит</t>
  </si>
  <si>
    <r>
      <rPr>
        <sz val="10"/>
        <color indexed="18"/>
        <rFont val="Arial Narrow"/>
        <family val="2"/>
      </rPr>
      <t>ПД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</si>
  <si>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 (1. + 2. + 3. + 4. + 5. - 6. + 7.)</t>
  </si>
  <si>
    <t>Остали приходи</t>
  </si>
  <si>
    <r>
      <rPr>
        <sz val="10"/>
        <color indexed="18"/>
        <rFont val="Arial Narrow"/>
        <family val="2"/>
      </rPr>
      <t>ОП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</si>
  <si>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обрачунат не узимајући у обзир пословну добит</t>
  </si>
  <si>
    <t>Приходи по основу накнађених штета</t>
  </si>
  <si>
    <t>Други приходи</t>
  </si>
  <si>
    <t>Добици од продаје средстава</t>
  </si>
  <si>
    <t>Приходи по основу наплаћених трошкова судских спорова</t>
  </si>
  <si>
    <t>Укупно (1 + 2 + 3 + 4)</t>
  </si>
  <si>
    <t>Табела: ГЕ-Ј-10 ПЛАН УЛАГАЊА У РЕГУЛАТОРНОМ ПЕРИОДУ</t>
  </si>
  <si>
    <r>
      <t>Количина природног гаса коју је продао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</si>
  <si>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</si>
  <si>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</si>
  <si>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</si>
  <si>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</si>
  <si>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</si>
  <si>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</si>
  <si>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</si>
  <si>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Цене коришћења дистрибутивног система на које је Влада дала сагласност (примена од 01.01. до 30.09.2014.)</t>
  </si>
  <si>
    <t>Цене коришћења дистрибутивног система на које је Влада дала сагласност (примена од 01.01. до 31.12.2013.)</t>
  </si>
  <si>
    <t>Тарифа "енергент" мала потрошња (у дин/m3)</t>
  </si>
  <si>
    <t>Тарифа "енергент" неравномерна потрошња (у дин/m3)</t>
  </si>
  <si>
    <t>Тарифа "енергент" ванвршна потрошња К1 (у дин/m3)</t>
  </si>
  <si>
    <t xml:space="preserve">Тарифа "енергент" равномерна потрошња К1 (у дин/m3) </t>
  </si>
  <si>
    <t>Тарифа "енергент" неравномерна потрошња  К1 (у дин/m3)</t>
  </si>
  <si>
    <t>Тарифа "енергент" ванвршна потрошња К2 (у дин/m3)</t>
  </si>
  <si>
    <t xml:space="preserve">Тарифа "енергент" равномерна потрошња К2 (у дин/m3) </t>
  </si>
  <si>
    <t>Тарифа "енергент" неравномерна потрошња  К2 (у дин/m3)</t>
  </si>
  <si>
    <t>35.</t>
  </si>
  <si>
    <t>36.</t>
  </si>
  <si>
    <t>37.</t>
  </si>
  <si>
    <t>38.</t>
  </si>
  <si>
    <t>Тарифа "капацитет" равномерна потрошња К1 (у дин/m3/дан/година)</t>
  </si>
  <si>
    <t>Тарифа "капацитет" ванвршна потрошња К1 (у дин/m3/дан/година)</t>
  </si>
  <si>
    <t>Тарифа "капацитет" неравномерна потрошња К1 (у дин/m3/дан/година)</t>
  </si>
  <si>
    <t>Тарифа "капацитет" ванвршна потрошња К2 (у дин/m3/дан/година)</t>
  </si>
  <si>
    <t>Тарифа "капацитет" равномерна потрошња К2 (у дин/m3/дан/година)</t>
  </si>
  <si>
    <t>Тарифа "капацитет" неравномерна потрошња К2 (у дин/m3/дан/година)</t>
  </si>
  <si>
    <t>39.</t>
  </si>
  <si>
    <r>
      <t>Реализовани тарифни елемент "капацитет" равномерна потрошња(у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</si>
  <si>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</si>
  <si>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</si>
  <si>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Реализовани тарифни елемент "капацитет" неравномерна потрошња К1 (у m3/дан/година)</t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</si>
  <si>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</si>
  <si>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</si>
  <si>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Реализовани тарифни елемент "капацитет" неравномерна потрошња К2 (у m3/дан/година)</t>
  </si>
  <si>
    <r>
      <t>Набављена количина природног гаса из фактура снабдевача који снабдева јавне снабдеваче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</si>
  <si>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40.</t>
  </si>
  <si>
    <t>41.</t>
  </si>
  <si>
    <t>42.</t>
  </si>
  <si>
    <t>43.</t>
  </si>
  <si>
    <t>44.</t>
  </si>
  <si>
    <t>45.</t>
  </si>
  <si>
    <t>Износ по фактурама снабдевача који снабдева јавне снабдеваче(без ПДВ) (у дин.)</t>
  </si>
  <si>
    <r>
      <t>Тарифа "енергент" остали купци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</si>
  <si>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домаћинства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</si>
  <si>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Тарифа "енергент" равномерна потрошња (у дин/m3)</t>
  </si>
  <si>
    <t>Тарифа "енергент" даљински системи грејања (у дин/m3)</t>
  </si>
  <si>
    <t>Тарифа "капацитет" остали купци  (у дин/m3/дан/година)</t>
  </si>
  <si>
    <t>Тарифа "капацитет" неравномерна потрошња (у дин/m3/дан/година)</t>
  </si>
  <si>
    <t>Тарифа "капацитет" равномерна потрошња (у дин/m3/дан/година)</t>
  </si>
  <si>
    <t>Тарифа "капацитет" даљински системи грејања (у дин/m3/дан/година)</t>
  </si>
  <si>
    <t>Тарифа "накнада по месту испоруке" домаћинства (у дин/место испоруке/година)</t>
  </si>
  <si>
    <t>Тарифа "накнада по месту испоруке" остали купци (у дин/место испоруке/година)</t>
  </si>
  <si>
    <t>Тарифа "накнада по месту испоруке" неравномерна потрошња (у дин/место испоруке/година)</t>
  </si>
  <si>
    <t>Тарифа "накнада по месту испоруке" равномерна потрошња (у дин/место испоруке/година)</t>
  </si>
  <si>
    <t>Тарифа "накнада по месту испоруке" даљински системи грејања (у дин/место испоруке/година)</t>
  </si>
  <si>
    <t>Тарифа "енергент" домаћинства (у дин/m3)</t>
  </si>
  <si>
    <t>Тарифа "енергент" остали купци (у дин/m3)</t>
  </si>
  <si>
    <t>Реализовани тарифни елемент "место испоруке" мала потрошња (број места испоруке)</t>
  </si>
  <si>
    <t>Реализовани тарифни елемент "место испоруке" ванвршна потрошња К1 (број места испоруке)</t>
  </si>
  <si>
    <t>Реализовани тарифни елемент "место испоруке" равномерна потрошња К1 (број места испоруке)</t>
  </si>
  <si>
    <t>Реализовани тарифни елемент "место испоруке" неравномерна потрошња К1 (број места испоруке)</t>
  </si>
  <si>
    <t>Реализовани тарифни елемент "место испоруке" ванвршна потрошња К2 (број места испоруке)</t>
  </si>
  <si>
    <t>Реализовани тарифни елемент "место испоруке" равномерна потрошња К2 (број места испоруке)</t>
  </si>
  <si>
    <t>Реализовани тарифни елемент "место испоруке" неравномерна потрошња К2 (број места испоруке)</t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</si>
  <si>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</si>
  <si>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</si>
  <si>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Тарифа "енергент" равномерна потрошња К2 (у дин/m3)</t>
  </si>
  <si>
    <t>Тарифа "енергент" равномерна потрошња К1 (у дин/m3)</t>
  </si>
  <si>
    <t>Тарифа "енергент" неравномерна потрошња К1 (у дин/m3)</t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</si>
  <si>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</si>
  <si>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Тарифа "енергент" неравномерна потрошња К2 (у дин/m3)</t>
  </si>
  <si>
    <t>Тарифа "накнада по месту испоруке" мала потрошња (у дин/место испоруке/година)</t>
  </si>
  <si>
    <t>Тарифа "накнада по месту испоруке" ванвршна потрошња К1 (у дин/место испоруке/година)</t>
  </si>
  <si>
    <t>Тарифа "накнада по месту испоруке" равномерна потрошња К1 (у дин/место испоруке/година)</t>
  </si>
  <si>
    <t>Тарифа "накнада по месту испоруке" неравномерна потрошња К1 (у дин/место испоруке/година)</t>
  </si>
  <si>
    <t>Тарифа "накнада по месту испоруке" ванвршна потрошња К2 (у дин/место испоруке/година)</t>
  </si>
  <si>
    <t>Тарифа "накнада по месту испоруке" равномерна потрошња К2 (у дин/место испоруке/година)</t>
  </si>
  <si>
    <t>Тарифа "накнада по месту испоруке" неравномерна потрошња К2 (у дин/место испоруке/година)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</si>
  <si>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</si>
  <si>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</si>
  <si>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</si>
  <si>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</si>
  <si>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</si>
  <si>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</si>
  <si>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</si>
  <si>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</si>
  <si>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</si>
  <si>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</si>
  <si>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</si>
  <si>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</si>
  <si>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</si>
  <si>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</si>
  <si>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</si>
  <si>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</si>
  <si>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</si>
  <si>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</si>
  <si>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</si>
  <si>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</si>
  <si>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</si>
  <si>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</si>
  <si>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</si>
  <si>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</si>
  <si>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1.4.</t>
  </si>
  <si>
    <t>Трошкови резервних делова</t>
  </si>
  <si>
    <t>1.5.</t>
  </si>
  <si>
    <t>Трошкови једнократног отписа алата и инвентара</t>
  </si>
  <si>
    <t>Цене приступа систему за дистрибуцију ПГ на које је Агенција дала сагласност (примена од 01.10. до 31.12.2014.)</t>
  </si>
  <si>
    <t>На позицијама које се односе на претходнe регулаторнe периодe уносе се остварене вредности уколико енергетски субјект располаже финансијским извештајем за тај регулаторни период.</t>
  </si>
  <si>
    <t xml:space="preserve">Табела: ГЕ-Ј-2 OПЕРАТИВНИ ТРОШКОВИ </t>
  </si>
  <si>
    <t>Табела: ГЕ-J-3 ТРОШКОВИ АМОРТИЗАЦИЈЕ У РЕГУЛАТОРНОМ ПЕРИОДУ</t>
  </si>
  <si>
    <t>Табела: ГЕ-Ј-4а ТРОШКОВИ НАБАВКЕ ПРИРОДНОГ ГАСА</t>
  </si>
  <si>
    <t>Табела: ГЕ-Ј-4б ТРОШКОВИ НАБАВКЕ ПРИРОДНОГ ГАСА У ПРЕТХОДНОМ РЕГУЛАТОРНОМ ПЕРИОДУ (Т-1)</t>
  </si>
  <si>
    <t>Табела: ГЕ-Ј-4в ТРОШКОВИ НАБАВКЕ ПРИРОДНОГ ГАСА У ПРЕТХОДНОМ РЕГУЛАТОРНОМ ПЕРИОДУ (Т-2)</t>
  </si>
  <si>
    <t xml:space="preserve">Табела: ГЕ-Ј-5а ТРОШКОВИ КОРИШЋЕЊА ДИСТРИБУТИВНОГ СИСТЕМА У РЕГУЛАТОРНОМ ПЕРИОДУ </t>
  </si>
  <si>
    <t xml:space="preserve">Табела: ГЕ-Ј-5б ТРОШКОВИ КОРИШЋЕЊА ДИСТРИБУТИВНОГ СИСТЕМА НА КОЈИ СУ ПРИКЉУЧЕНИ КУПЦИ КОЈЕ СНАБДЕВА ЈАВНИ СНАБДЕВАЧ У РЕГУЛАТОРНОМ ПЕРИОДУ </t>
  </si>
  <si>
    <t>Табела: ГЕ-Ј-5в ТРОШКОВИ КОРИШЋЕЊА ДРУГОГ ДИСТРИБУТИВНОГ СИСТЕМА У РЕГУЛАТОРНОМ ПЕРИОДУ
(у случају да се природни гас не набавља од снабдевача који снабдева јавне снабдеваче природним гасом одређеног од стране Владе)</t>
  </si>
  <si>
    <t>Табела: ГЕ-Ј-5г ТРОШКОВИ КОРИШЋЕЊА ДИСТРИБУТИВНОГ СИСТЕМА У ПРЕТХОДНОМ РЕГУЛАТОРНОМ ПЕРИОДУ (Т-1)</t>
  </si>
  <si>
    <t>Табела: ГЕ-Ј-5д ТРОШКОВИ КОРИШЋЕЊА ДИСТРИБУТИВНОГ СИСТЕМА У ПРЕТХОДНОМ РЕГУЛАТОРНОМ ПЕРИОДУ (Т-2)</t>
  </si>
  <si>
    <t>Табела: ГЕ-Ј-6 ПОСЛОВНА ДОБИТ</t>
  </si>
  <si>
    <t>Табела: ГЕ-Ј-7 ОСТАЛИ ПРИХОДИ</t>
  </si>
  <si>
    <t>Табела: ГЕ-Ј-8a КОРЕКЦИОНИ ЕЛЕМЕНТ У ПРЕТХОДНОМ РЕГУЛАТОРНОМ ПЕРИОДУ (Т-1)</t>
  </si>
  <si>
    <t>Табела: ГЕ-Ј-8б КОРЕКЦИОНИ ЕЛЕМЕНТ У ПРЕТХОДНОМ РЕГУЛАТОРНОМ ПЕРИОДУ (Т-2)</t>
  </si>
  <si>
    <t>13 (8 + 9 + 10 + 11 + 12)</t>
  </si>
  <si>
    <t>Табела: ГЕ-Ј-11a УЛАГАЊА У ПРЕТХОДНОМ РЕГУЛАТОРНОМ ПЕРИОДУ (Т-1)</t>
  </si>
  <si>
    <t>Табела: ГЕ-Ј-11б УЛАГАЊА У ПРЕТХОДНОМ РЕГУЛАТОРНОМ ПЕРИОДУ (Т-2)</t>
  </si>
  <si>
    <t>8 (3 + 4 + 5 + 6 + 7 )</t>
  </si>
  <si>
    <t>Донације и остала
прибављања без накнаде</t>
  </si>
  <si>
    <t>Табела: ГЕ-Ј-9а ОСТВАРЕН ПРИХОД У ПРЕТХОДНОМ РЕГУЛАТОРНОМ ПЕРИОДУ (Т-1)</t>
  </si>
  <si>
    <t>Табела: ГЕ-Ј-9б ОСТВАРЕН ПРИХОД У ПРЕТХОДНОМ РЕГУЛАТОРНОМ ПЕРИОДУ (Т-2)</t>
  </si>
  <si>
    <r>
      <t>Напомена: Податак под редним бројем 1. Количина природног гаса коју је продао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Инфо-правила.</t>
    </r>
  </si>
  <si>
    <r>
      <t>Напомена: Податак под редним бројем 1. Количина природног гаса коју је продао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техничке табеле ГT-22-4 Тарифни елементи енергент, капацитет, место испоруке подаци из 2013. године.</t>
    </r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</si>
  <si>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 из техничке табеле ГT-22-4 Тарифни елементи енергент, капацитет, место испоруке подаци из 2013. године.</t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</si>
  <si>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одговарајуће енергетско-техничке табеле Инфо-правила.</t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</si>
  <si>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техничке табеле ГT-22-4 Тарифни елементи енергент, капацитет, место испоруке подаци из 2013. године.</t>
  </si>
  <si>
    <t>Година окончања
улагања</t>
  </si>
  <si>
    <t>Година почетка
улагања</t>
  </si>
  <si>
    <t>Предрачунска 
вредност улагања</t>
  </si>
  <si>
    <t>Кредити од домаћих
пословних банака</t>
  </si>
  <si>
    <t>Трошкови материјала и енергије</t>
  </si>
  <si>
    <t>Трошкови накнада директору, односно члановима органа управљања и надзора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</si>
</sst>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i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  <font>
      <vertAlign val="subscript"/>
      <sz val="10"/>
      <color rgb="FF000099"/>
      <name val="Arial Narrow"/>
      <family val="2"/>
    </font>
    <font>
      <i/>
      <sz val="10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double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46" fillId="33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49" fontId="46" fillId="33" borderId="0" xfId="0" applyNumberFormat="1" applyFont="1" applyFill="1" applyBorder="1" applyAlignment="1">
      <alignment vertical="center"/>
    </xf>
    <xf numFmtId="0" fontId="46" fillId="34" borderId="0" xfId="0" applyNumberFormat="1" applyFont="1" applyFill="1" applyBorder="1" applyAlignment="1">
      <alignment horizontal="left" vertical="center"/>
    </xf>
    <xf numFmtId="49" fontId="46" fillId="33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49" fontId="46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49" fontId="46" fillId="33" borderId="0" xfId="0" applyNumberFormat="1" applyFont="1" applyFill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3" fontId="46" fillId="33" borderId="14" xfId="0" applyNumberFormat="1" applyFont="1" applyFill="1" applyBorder="1" applyAlignment="1">
      <alignment horizontal="right" vertical="center"/>
    </xf>
    <xf numFmtId="3" fontId="46" fillId="33" borderId="15" xfId="0" applyNumberFormat="1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/>
    </xf>
    <xf numFmtId="3" fontId="46" fillId="35" borderId="18" xfId="0" applyNumberFormat="1" applyFont="1" applyFill="1" applyBorder="1" applyAlignment="1">
      <alignment horizontal="right" vertical="center"/>
    </xf>
    <xf numFmtId="3" fontId="46" fillId="35" borderId="19" xfId="0" applyNumberFormat="1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horizontal="center" vertical="center"/>
    </xf>
    <xf numFmtId="3" fontId="46" fillId="35" borderId="22" xfId="0" applyNumberFormat="1" applyFont="1" applyFill="1" applyBorder="1" applyAlignment="1">
      <alignment horizontal="right" vertical="center"/>
    </xf>
    <xf numFmtId="0" fontId="46" fillId="33" borderId="21" xfId="0" applyFont="1" applyFill="1" applyBorder="1" applyAlignment="1">
      <alignment vertical="center"/>
    </xf>
    <xf numFmtId="3" fontId="46" fillId="33" borderId="0" xfId="0" applyNumberFormat="1" applyFont="1" applyFill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vertical="center"/>
    </xf>
    <xf numFmtId="0" fontId="46" fillId="33" borderId="26" xfId="0" applyFont="1" applyFill="1" applyBorder="1" applyAlignment="1">
      <alignment horizontal="center" vertical="center"/>
    </xf>
    <xf numFmtId="3" fontId="46" fillId="33" borderId="26" xfId="0" applyNumberFormat="1" applyFont="1" applyFill="1" applyBorder="1" applyAlignment="1">
      <alignment horizontal="right" vertical="center"/>
    </xf>
    <xf numFmtId="3" fontId="46" fillId="35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33" borderId="16" xfId="0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6" fillId="35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27" xfId="0" applyFont="1" applyFill="1" applyBorder="1" applyAlignment="1">
      <alignment horizontal="right" vertical="center"/>
    </xf>
    <xf numFmtId="0" fontId="46" fillId="33" borderId="0" xfId="0" applyFont="1" applyFill="1" applyAlignment="1">
      <alignment horizontal="right" vertical="center"/>
    </xf>
    <xf numFmtId="181" fontId="46" fillId="33" borderId="10" xfId="62" applyNumberFormat="1" applyFont="1" applyFill="1" applyBorder="1" applyAlignment="1" applyProtection="1">
      <alignment horizontal="center" vertical="center"/>
      <protection/>
    </xf>
    <xf numFmtId="0" fontId="46" fillId="35" borderId="28" xfId="0" applyFont="1" applyFill="1" applyBorder="1" applyAlignment="1">
      <alignment horizontal="center" vertical="center"/>
    </xf>
    <xf numFmtId="183" fontId="46" fillId="33" borderId="29" xfId="0" applyNumberFormat="1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horizontal="left" vertical="center" wrapText="1"/>
    </xf>
    <xf numFmtId="3" fontId="46" fillId="33" borderId="30" xfId="0" applyNumberFormat="1" applyFont="1" applyFill="1" applyBorder="1" applyAlignment="1">
      <alignment horizontal="right" vertical="center" wrapText="1"/>
    </xf>
    <xf numFmtId="3" fontId="46" fillId="33" borderId="31" xfId="0" applyNumberFormat="1" applyFont="1" applyFill="1" applyBorder="1" applyAlignment="1">
      <alignment horizontal="right" vertical="center" wrapText="1"/>
    </xf>
    <xf numFmtId="0" fontId="46" fillId="33" borderId="32" xfId="0" applyFont="1" applyFill="1" applyBorder="1" applyAlignment="1">
      <alignment horizontal="right" vertical="center"/>
    </xf>
    <xf numFmtId="3" fontId="46" fillId="34" borderId="33" xfId="0" applyNumberFormat="1" applyFont="1" applyFill="1" applyBorder="1" applyAlignment="1">
      <alignment horizontal="right" vertical="center" wrapText="1"/>
    </xf>
    <xf numFmtId="3" fontId="46" fillId="34" borderId="14" xfId="0" applyNumberFormat="1" applyFont="1" applyFill="1" applyBorder="1" applyAlignment="1">
      <alignment horizontal="right" vertical="center" wrapText="1"/>
    </xf>
    <xf numFmtId="183" fontId="46" fillId="33" borderId="15" xfId="0" applyNumberFormat="1" applyFont="1" applyFill="1" applyBorder="1" applyAlignment="1">
      <alignment horizontal="right" vertical="center"/>
    </xf>
    <xf numFmtId="3" fontId="46" fillId="33" borderId="17" xfId="0" applyNumberFormat="1" applyFont="1" applyFill="1" applyBorder="1" applyAlignment="1">
      <alignment horizontal="right" vertical="center" wrapText="1"/>
    </xf>
    <xf numFmtId="3" fontId="46" fillId="33" borderId="18" xfId="0" applyNumberFormat="1" applyFont="1" applyFill="1" applyBorder="1" applyAlignment="1">
      <alignment horizontal="right" vertical="center" wrapText="1"/>
    </xf>
    <xf numFmtId="183" fontId="46" fillId="33" borderId="19" xfId="0" applyNumberFormat="1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3" fontId="46" fillId="34" borderId="21" xfId="0" applyNumberFormat="1" applyFont="1" applyFill="1" applyBorder="1" applyAlignment="1">
      <alignment horizontal="right" vertical="center" wrapText="1"/>
    </xf>
    <xf numFmtId="3" fontId="46" fillId="34" borderId="22" xfId="0" applyNumberFormat="1" applyFont="1" applyFill="1" applyBorder="1" applyAlignment="1" applyProtection="1">
      <alignment horizontal="right" vertical="center"/>
      <protection locked="0"/>
    </xf>
    <xf numFmtId="3" fontId="46" fillId="33" borderId="21" xfId="0" applyNumberFormat="1" applyFont="1" applyFill="1" applyBorder="1" applyAlignment="1">
      <alignment horizontal="right" vertical="center" wrapText="1"/>
    </xf>
    <xf numFmtId="183" fontId="46" fillId="33" borderId="34" xfId="0" applyNumberFormat="1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vertical="center" wrapText="1"/>
    </xf>
    <xf numFmtId="0" fontId="46" fillId="33" borderId="33" xfId="0" applyFont="1" applyFill="1" applyBorder="1" applyAlignment="1">
      <alignment vertical="center" wrapText="1"/>
    </xf>
    <xf numFmtId="3" fontId="46" fillId="34" borderId="35" xfId="0" applyNumberFormat="1" applyFont="1" applyFill="1" applyBorder="1" applyAlignment="1" applyProtection="1">
      <alignment horizontal="right" vertical="center"/>
      <protection locked="0"/>
    </xf>
    <xf numFmtId="3" fontId="46" fillId="34" borderId="17" xfId="0" applyNumberFormat="1" applyFont="1" applyFill="1" applyBorder="1" applyAlignment="1">
      <alignment horizontal="right" vertical="center" wrapText="1"/>
    </xf>
    <xf numFmtId="3" fontId="46" fillId="34" borderId="18" xfId="0" applyNumberFormat="1" applyFont="1" applyFill="1" applyBorder="1" applyAlignment="1" applyProtection="1">
      <alignment horizontal="right" vertical="center"/>
      <protection locked="0"/>
    </xf>
    <xf numFmtId="3" fontId="46" fillId="34" borderId="24" xfId="0" applyNumberFormat="1" applyFont="1" applyFill="1" applyBorder="1" applyAlignment="1">
      <alignment horizontal="right" vertical="center" wrapText="1"/>
    </xf>
    <xf numFmtId="3" fontId="46" fillId="34" borderId="36" xfId="0" applyNumberFormat="1" applyFont="1" applyFill="1" applyBorder="1" applyAlignment="1" applyProtection="1">
      <alignment horizontal="right" vertical="center"/>
      <protection locked="0"/>
    </xf>
    <xf numFmtId="3" fontId="46" fillId="33" borderId="33" xfId="0" applyNumberFormat="1" applyFont="1" applyFill="1" applyBorder="1" applyAlignment="1">
      <alignment horizontal="right" vertical="center" wrapText="1"/>
    </xf>
    <xf numFmtId="0" fontId="46" fillId="33" borderId="28" xfId="0" applyFont="1" applyFill="1" applyBorder="1" applyAlignment="1">
      <alignment vertical="center" wrapText="1"/>
    </xf>
    <xf numFmtId="3" fontId="46" fillId="34" borderId="11" xfId="0" applyNumberFormat="1" applyFont="1" applyFill="1" applyBorder="1" applyAlignment="1" applyProtection="1">
      <alignment horizontal="right" vertical="center"/>
      <protection locked="0"/>
    </xf>
    <xf numFmtId="183" fontId="46" fillId="33" borderId="37" xfId="0" applyNumberFormat="1" applyFont="1" applyFill="1" applyBorder="1" applyAlignment="1">
      <alignment horizontal="right" vertical="center"/>
    </xf>
    <xf numFmtId="0" fontId="46" fillId="33" borderId="38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84" fontId="46" fillId="34" borderId="40" xfId="0" applyNumberFormat="1" applyFont="1" applyFill="1" applyBorder="1" applyAlignment="1">
      <alignment vertical="center"/>
    </xf>
    <xf numFmtId="184" fontId="46" fillId="34" borderId="37" xfId="0" applyNumberFormat="1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5" borderId="0" xfId="0" applyFont="1" applyFill="1" applyAlignment="1">
      <alignment horizontal="center" vertical="center"/>
    </xf>
    <xf numFmtId="3" fontId="46" fillId="34" borderId="17" xfId="0" applyNumberFormat="1" applyFont="1" applyFill="1" applyBorder="1" applyAlignment="1">
      <alignment horizontal="right" vertical="center"/>
    </xf>
    <xf numFmtId="3" fontId="46" fillId="33" borderId="17" xfId="0" applyNumberFormat="1" applyFont="1" applyFill="1" applyBorder="1" applyAlignment="1">
      <alignment horizontal="right" vertical="center"/>
    </xf>
    <xf numFmtId="3" fontId="46" fillId="34" borderId="21" xfId="0" applyNumberFormat="1" applyFont="1" applyFill="1" applyBorder="1" applyAlignment="1">
      <alignment horizontal="right" vertical="center"/>
    </xf>
    <xf numFmtId="3" fontId="46" fillId="35" borderId="17" xfId="0" applyNumberFormat="1" applyFont="1" applyFill="1" applyBorder="1" applyAlignment="1">
      <alignment horizontal="right" vertical="center"/>
    </xf>
    <xf numFmtId="0" fontId="46" fillId="34" borderId="17" xfId="0" applyFont="1" applyFill="1" applyBorder="1" applyAlignment="1">
      <alignment vertical="center" wrapText="1"/>
    </xf>
    <xf numFmtId="3" fontId="46" fillId="33" borderId="21" xfId="0" applyNumberFormat="1" applyFont="1" applyFill="1" applyBorder="1" applyAlignment="1">
      <alignment horizontal="right" vertical="center"/>
    </xf>
    <xf numFmtId="181" fontId="46" fillId="0" borderId="0" xfId="62" applyNumberFormat="1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>
      <alignment horizontal="right" vertical="center"/>
    </xf>
    <xf numFmtId="3" fontId="46" fillId="35" borderId="34" xfId="0" applyNumberFormat="1" applyFont="1" applyFill="1" applyBorder="1" applyAlignment="1">
      <alignment horizontal="right" vertical="center"/>
    </xf>
    <xf numFmtId="0" fontId="46" fillId="35" borderId="0" xfId="0" applyFont="1" applyFill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181" fontId="46" fillId="35" borderId="0" xfId="62" applyNumberFormat="1" applyFont="1" applyFill="1" applyBorder="1" applyAlignment="1" applyProtection="1">
      <alignment horizontal="left" vertical="center"/>
      <protection/>
    </xf>
    <xf numFmtId="0" fontId="46" fillId="35" borderId="0" xfId="0" applyFont="1" applyFill="1" applyBorder="1" applyAlignment="1">
      <alignment horizontal="right" vertical="center"/>
    </xf>
    <xf numFmtId="181" fontId="46" fillId="33" borderId="13" xfId="62" applyNumberFormat="1" applyFont="1" applyFill="1" applyBorder="1" applyAlignment="1" applyProtection="1">
      <alignment horizontal="left" vertical="center" wrapText="1"/>
      <protection/>
    </xf>
    <xf numFmtId="181" fontId="46" fillId="33" borderId="24" xfId="62" applyNumberFormat="1" applyFont="1" applyFill="1" applyBorder="1" applyAlignment="1" applyProtection="1">
      <alignment horizontal="left" vertical="center" wrapText="1"/>
      <protection/>
    </xf>
    <xf numFmtId="181" fontId="46" fillId="33" borderId="17" xfId="62" applyNumberFormat="1" applyFont="1" applyFill="1" applyBorder="1" applyAlignment="1" applyProtection="1">
      <alignment horizontal="left" vertical="center" wrapText="1"/>
      <protection/>
    </xf>
    <xf numFmtId="3" fontId="46" fillId="35" borderId="21" xfId="0" applyNumberFormat="1" applyFont="1" applyFill="1" applyBorder="1" applyAlignment="1">
      <alignment horizontal="right" vertical="center"/>
    </xf>
    <xf numFmtId="3" fontId="46" fillId="33" borderId="41" xfId="0" applyNumberFormat="1" applyFont="1" applyFill="1" applyBorder="1" applyAlignment="1">
      <alignment horizontal="right" vertical="center"/>
    </xf>
    <xf numFmtId="181" fontId="46" fillId="35" borderId="42" xfId="62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/>
    </xf>
    <xf numFmtId="181" fontId="46" fillId="35" borderId="12" xfId="62" applyNumberFormat="1" applyFont="1" applyFill="1" applyBorder="1" applyAlignment="1" applyProtection="1">
      <alignment horizontal="center" vertical="center"/>
      <protection/>
    </xf>
    <xf numFmtId="0" fontId="46" fillId="36" borderId="13" xfId="0" applyFont="1" applyFill="1" applyBorder="1" applyAlignment="1">
      <alignment vertical="center"/>
    </xf>
    <xf numFmtId="3" fontId="46" fillId="37" borderId="13" xfId="0" applyNumberFormat="1" applyFont="1" applyFill="1" applyBorder="1" applyAlignment="1">
      <alignment vertical="center"/>
    </xf>
    <xf numFmtId="3" fontId="46" fillId="35" borderId="15" xfId="0" applyNumberFormat="1" applyFont="1" applyFill="1" applyBorder="1" applyAlignment="1">
      <alignment vertical="center"/>
    </xf>
    <xf numFmtId="181" fontId="46" fillId="35" borderId="16" xfId="62" applyNumberFormat="1" applyFont="1" applyFill="1" applyBorder="1" applyAlignment="1" applyProtection="1">
      <alignment horizontal="center" vertical="center"/>
      <protection/>
    </xf>
    <xf numFmtId="0" fontId="46" fillId="36" borderId="17" xfId="0" applyFont="1" applyFill="1" applyBorder="1" applyAlignment="1">
      <alignment vertical="center"/>
    </xf>
    <xf numFmtId="3" fontId="46" fillId="37" borderId="17" xfId="0" applyNumberFormat="1" applyFont="1" applyFill="1" applyBorder="1" applyAlignment="1">
      <alignment vertical="center"/>
    </xf>
    <xf numFmtId="3" fontId="46" fillId="35" borderId="19" xfId="0" applyNumberFormat="1" applyFont="1" applyFill="1" applyBorder="1" applyAlignment="1">
      <alignment vertical="center"/>
    </xf>
    <xf numFmtId="0" fontId="46" fillId="36" borderId="17" xfId="0" applyFont="1" applyFill="1" applyBorder="1" applyAlignment="1">
      <alignment vertical="center" wrapText="1"/>
    </xf>
    <xf numFmtId="4" fontId="46" fillId="37" borderId="17" xfId="0" applyNumberFormat="1" applyFont="1" applyFill="1" applyBorder="1" applyAlignment="1">
      <alignment horizontal="right" vertical="center"/>
    </xf>
    <xf numFmtId="4" fontId="46" fillId="38" borderId="17" xfId="0" applyNumberFormat="1" applyFont="1" applyFill="1" applyBorder="1" applyAlignment="1">
      <alignment vertical="center"/>
    </xf>
    <xf numFmtId="4" fontId="46" fillId="35" borderId="19" xfId="0" applyNumberFormat="1" applyFont="1" applyFill="1" applyBorder="1" applyAlignment="1">
      <alignment vertical="center"/>
    </xf>
    <xf numFmtId="181" fontId="46" fillId="35" borderId="39" xfId="62" applyNumberFormat="1" applyFont="1" applyFill="1" applyBorder="1" applyAlignment="1" applyProtection="1">
      <alignment horizontal="center" vertical="center"/>
      <protection/>
    </xf>
    <xf numFmtId="0" fontId="46" fillId="36" borderId="40" xfId="0" applyFont="1" applyFill="1" applyBorder="1" applyAlignment="1">
      <alignment vertical="center"/>
    </xf>
    <xf numFmtId="3" fontId="46" fillId="36" borderId="40" xfId="0" applyNumberFormat="1" applyFont="1" applyFill="1" applyBorder="1" applyAlignment="1">
      <alignment vertical="center"/>
    </xf>
    <xf numFmtId="3" fontId="46" fillId="35" borderId="37" xfId="0" applyNumberFormat="1" applyFont="1" applyFill="1" applyBorder="1" applyAlignment="1">
      <alignment vertical="center"/>
    </xf>
    <xf numFmtId="4" fontId="46" fillId="37" borderId="17" xfId="0" applyNumberFormat="1" applyFont="1" applyFill="1" applyBorder="1" applyAlignment="1">
      <alignment vertical="center"/>
    </xf>
    <xf numFmtId="49" fontId="46" fillId="33" borderId="0" xfId="0" applyNumberFormat="1" applyFont="1" applyFill="1" applyAlignment="1">
      <alignment vertical="center" wrapText="1"/>
    </xf>
    <xf numFmtId="49" fontId="46" fillId="33" borderId="43" xfId="0" applyNumberFormat="1" applyFont="1" applyFill="1" applyBorder="1" applyAlignment="1">
      <alignment horizontal="center" vertical="center" wrapText="1"/>
    </xf>
    <xf numFmtId="49" fontId="46" fillId="33" borderId="44" xfId="0" applyNumberFormat="1" applyFont="1" applyFill="1" applyBorder="1" applyAlignment="1">
      <alignment horizontal="center" vertical="center" wrapText="1"/>
    </xf>
    <xf numFmtId="49" fontId="46" fillId="33" borderId="45" xfId="0" applyNumberFormat="1" applyFont="1" applyFill="1" applyBorder="1" applyAlignment="1">
      <alignment horizontal="center" vertical="center" wrapText="1"/>
    </xf>
    <xf numFmtId="49" fontId="46" fillId="33" borderId="30" xfId="0" applyNumberFormat="1" applyFont="1" applyFill="1" applyBorder="1" applyAlignment="1">
      <alignment horizontal="center" vertical="center" wrapText="1"/>
    </xf>
    <xf numFmtId="49" fontId="46" fillId="33" borderId="46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vertical="center" wrapText="1"/>
    </xf>
    <xf numFmtId="0" fontId="46" fillId="34" borderId="33" xfId="0" applyNumberFormat="1" applyFont="1" applyFill="1" applyBorder="1" applyAlignment="1">
      <alignment horizontal="right" vertical="center" wrapText="1"/>
    </xf>
    <xf numFmtId="3" fontId="46" fillId="34" borderId="33" xfId="0" applyNumberFormat="1" applyFont="1" applyFill="1" applyBorder="1" applyAlignment="1">
      <alignment horizontal="right" vertical="center"/>
    </xf>
    <xf numFmtId="3" fontId="46" fillId="33" borderId="47" xfId="0" applyNumberFormat="1" applyFont="1" applyFill="1" applyBorder="1" applyAlignment="1">
      <alignment horizontal="right" vertical="center"/>
    </xf>
    <xf numFmtId="49" fontId="46" fillId="33" borderId="16" xfId="0" applyNumberFormat="1" applyFont="1" applyFill="1" applyBorder="1" applyAlignment="1">
      <alignment horizontal="center" vertical="center" wrapText="1"/>
    </xf>
    <xf numFmtId="0" fontId="46" fillId="34" borderId="17" xfId="0" applyNumberFormat="1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vertical="center" wrapText="1"/>
    </xf>
    <xf numFmtId="49" fontId="46" fillId="33" borderId="48" xfId="0" applyNumberFormat="1" applyFont="1" applyFill="1" applyBorder="1" applyAlignment="1">
      <alignment horizontal="center" vertical="center" wrapText="1"/>
    </xf>
    <xf numFmtId="0" fontId="46" fillId="33" borderId="30" xfId="0" applyNumberFormat="1" applyFont="1" applyFill="1" applyBorder="1" applyAlignment="1">
      <alignment horizontal="right" vertical="center" wrapText="1"/>
    </xf>
    <xf numFmtId="3" fontId="46" fillId="33" borderId="29" xfId="0" applyNumberFormat="1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5" borderId="44" xfId="0" applyFont="1" applyFill="1" applyBorder="1" applyAlignment="1">
      <alignment horizontal="center" vertical="center" wrapText="1"/>
    </xf>
    <xf numFmtId="0" fontId="46" fillId="35" borderId="45" xfId="0" applyFont="1" applyFill="1" applyBorder="1" applyAlignment="1">
      <alignment horizontal="left" vertical="center" wrapText="1"/>
    </xf>
    <xf numFmtId="3" fontId="46" fillId="35" borderId="45" xfId="0" applyNumberFormat="1" applyFont="1" applyFill="1" applyBorder="1" applyAlignment="1">
      <alignment horizontal="right" vertical="center" wrapText="1"/>
    </xf>
    <xf numFmtId="0" fontId="46" fillId="35" borderId="45" xfId="0" applyNumberFormat="1" applyFont="1" applyFill="1" applyBorder="1" applyAlignment="1">
      <alignment horizontal="right" vertical="center" wrapText="1"/>
    </xf>
    <xf numFmtId="3" fontId="46" fillId="35" borderId="29" xfId="0" applyNumberFormat="1" applyFont="1" applyFill="1" applyBorder="1" applyAlignment="1">
      <alignment horizontal="right" vertical="center" wrapText="1"/>
    </xf>
    <xf numFmtId="0" fontId="46" fillId="35" borderId="39" xfId="0" applyFont="1" applyFill="1" applyBorder="1" applyAlignment="1">
      <alignment horizontal="center" vertical="center"/>
    </xf>
    <xf numFmtId="183" fontId="46" fillId="35" borderId="40" xfId="0" applyNumberFormat="1" applyFont="1" applyFill="1" applyBorder="1" applyAlignment="1">
      <alignment vertical="center"/>
    </xf>
    <xf numFmtId="183" fontId="46" fillId="35" borderId="37" xfId="0" applyNumberFormat="1" applyFont="1" applyFill="1" applyBorder="1" applyAlignment="1">
      <alignment vertical="center"/>
    </xf>
    <xf numFmtId="183" fontId="46" fillId="35" borderId="40" xfId="0" applyNumberFormat="1" applyFont="1" applyFill="1" applyBorder="1" applyAlignment="1">
      <alignment horizontal="right" vertical="center"/>
    </xf>
    <xf numFmtId="183" fontId="46" fillId="35" borderId="37" xfId="0" applyNumberFormat="1" applyFont="1" applyFill="1" applyBorder="1" applyAlignment="1">
      <alignment horizontal="right" vertical="center"/>
    </xf>
    <xf numFmtId="4" fontId="46" fillId="38" borderId="17" xfId="0" applyNumberFormat="1" applyFont="1" applyFill="1" applyBorder="1" applyAlignment="1">
      <alignment horizontal="right" vertical="center"/>
    </xf>
    <xf numFmtId="0" fontId="46" fillId="35" borderId="0" xfId="0" applyFont="1" applyFill="1" applyAlignment="1">
      <alignment horizontal="center" vertical="center"/>
    </xf>
    <xf numFmtId="49" fontId="46" fillId="33" borderId="4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3" fontId="46" fillId="35" borderId="36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" fontId="46" fillId="34" borderId="18" xfId="0" applyNumberFormat="1" applyFont="1" applyFill="1" applyBorder="1" applyAlignment="1">
      <alignment horizontal="right" vertical="center" wrapText="1"/>
    </xf>
    <xf numFmtId="0" fontId="46" fillId="33" borderId="40" xfId="0" applyFont="1" applyFill="1" applyBorder="1" applyAlignment="1">
      <alignment vertical="center" wrapText="1"/>
    </xf>
    <xf numFmtId="3" fontId="46" fillId="33" borderId="4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 vertical="center"/>
    </xf>
    <xf numFmtId="1" fontId="3" fillId="33" borderId="48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0" fontId="3" fillId="39" borderId="17" xfId="0" applyFont="1" applyFill="1" applyBorder="1" applyAlignment="1">
      <alignment vertical="center" wrapText="1"/>
    </xf>
    <xf numFmtId="3" fontId="3" fillId="39" borderId="17" xfId="0" applyNumberFormat="1" applyFont="1" applyFill="1" applyBorder="1" applyAlignment="1">
      <alignment horizontal="right" vertical="center" wrapText="1"/>
    </xf>
    <xf numFmtId="3" fontId="3" fillId="39" borderId="17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vertical="center" wrapText="1"/>
    </xf>
    <xf numFmtId="3" fontId="3" fillId="39" borderId="21" xfId="0" applyNumberFormat="1" applyFont="1" applyFill="1" applyBorder="1" applyAlignment="1">
      <alignment horizontal="right" vertical="center" wrapText="1"/>
    </xf>
    <xf numFmtId="49" fontId="3" fillId="33" borderId="48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3" fontId="3" fillId="33" borderId="30" xfId="0" applyNumberFormat="1" applyFont="1" applyFill="1" applyBorder="1" applyAlignment="1">
      <alignment horizontal="right" vertical="center" wrapText="1"/>
    </xf>
    <xf numFmtId="3" fontId="3" fillId="33" borderId="29" xfId="0" applyNumberFormat="1" applyFont="1" applyFill="1" applyBorder="1" applyAlignment="1">
      <alignment horizontal="right" vertic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/>
    </xf>
    <xf numFmtId="3" fontId="3" fillId="33" borderId="30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181" fontId="46" fillId="35" borderId="10" xfId="62" applyNumberFormat="1" applyFont="1" applyFill="1" applyBorder="1" applyAlignment="1" applyProtection="1">
      <alignment horizontal="center" vertical="center"/>
      <protection/>
    </xf>
    <xf numFmtId="3" fontId="46" fillId="39" borderId="51" xfId="0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181" fontId="46" fillId="35" borderId="32" xfId="62" applyNumberFormat="1" applyFont="1" applyFill="1" applyBorder="1" applyAlignment="1" applyProtection="1">
      <alignment horizontal="center" vertical="center"/>
      <protection/>
    </xf>
    <xf numFmtId="181" fontId="46" fillId="33" borderId="43" xfId="62" applyNumberFormat="1" applyFont="1" applyFill="1" applyBorder="1" applyAlignment="1" applyProtection="1">
      <alignment horizontal="left" vertical="center" wrapText="1"/>
      <protection/>
    </xf>
    <xf numFmtId="3" fontId="46" fillId="37" borderId="33" xfId="0" applyNumberFormat="1" applyFont="1" applyFill="1" applyBorder="1" applyAlignment="1">
      <alignment vertical="center"/>
    </xf>
    <xf numFmtId="3" fontId="46" fillId="35" borderId="47" xfId="0" applyNumberFormat="1" applyFont="1" applyFill="1" applyBorder="1" applyAlignment="1">
      <alignment vertical="center"/>
    </xf>
    <xf numFmtId="3" fontId="46" fillId="35" borderId="46" xfId="0" applyNumberFormat="1" applyFont="1" applyFill="1" applyBorder="1" applyAlignment="1">
      <alignment vertical="center"/>
    </xf>
    <xf numFmtId="0" fontId="46" fillId="36" borderId="33" xfId="0" applyFont="1" applyFill="1" applyBorder="1" applyAlignment="1">
      <alignment vertical="center"/>
    </xf>
    <xf numFmtId="4" fontId="46" fillId="37" borderId="17" xfId="0" applyNumberFormat="1" applyFont="1" applyFill="1" applyBorder="1" applyAlignment="1">
      <alignment vertical="center" wrapText="1"/>
    </xf>
    <xf numFmtId="4" fontId="46" fillId="36" borderId="17" xfId="0" applyNumberFormat="1" applyFont="1" applyFill="1" applyBorder="1" applyAlignment="1">
      <alignment vertical="center" wrapText="1"/>
    </xf>
    <xf numFmtId="4" fontId="46" fillId="38" borderId="17" xfId="0" applyNumberFormat="1" applyFont="1" applyFill="1" applyBorder="1" applyAlignment="1">
      <alignment vertical="center" wrapText="1"/>
    </xf>
    <xf numFmtId="181" fontId="46" fillId="35" borderId="52" xfId="62" applyNumberFormat="1" applyFont="1" applyFill="1" applyBorder="1" applyAlignment="1" applyProtection="1">
      <alignment horizontal="center" vertical="center"/>
      <protection/>
    </xf>
    <xf numFmtId="4" fontId="46" fillId="35" borderId="53" xfId="0" applyNumberFormat="1" applyFont="1" applyFill="1" applyBorder="1" applyAlignment="1">
      <alignment vertical="center"/>
    </xf>
    <xf numFmtId="181" fontId="46" fillId="35" borderId="44" xfId="62" applyNumberFormat="1" applyFont="1" applyFill="1" applyBorder="1" applyAlignment="1" applyProtection="1">
      <alignment horizontal="center" vertical="center"/>
      <protection/>
    </xf>
    <xf numFmtId="0" fontId="46" fillId="36" borderId="45" xfId="0" applyFont="1" applyFill="1" applyBorder="1" applyAlignment="1">
      <alignment vertical="center"/>
    </xf>
    <xf numFmtId="3" fontId="46" fillId="36" borderId="45" xfId="0" applyNumberFormat="1" applyFont="1" applyFill="1" applyBorder="1" applyAlignment="1">
      <alignment vertical="center"/>
    </xf>
    <xf numFmtId="181" fontId="46" fillId="35" borderId="25" xfId="62" applyNumberFormat="1" applyFont="1" applyFill="1" applyBorder="1" applyAlignment="1" applyProtection="1">
      <alignment horizontal="center" vertical="center"/>
      <protection/>
    </xf>
    <xf numFmtId="0" fontId="46" fillId="36" borderId="26" xfId="0" applyFont="1" applyFill="1" applyBorder="1" applyAlignment="1">
      <alignment vertical="center" wrapText="1"/>
    </xf>
    <xf numFmtId="0" fontId="46" fillId="36" borderId="26" xfId="0" applyFont="1" applyFill="1" applyBorder="1" applyAlignment="1">
      <alignment vertical="center"/>
    </xf>
    <xf numFmtId="3" fontId="46" fillId="35" borderId="50" xfId="0" applyNumberFormat="1" applyFont="1" applyFill="1" applyBorder="1" applyAlignment="1">
      <alignment vertical="center"/>
    </xf>
    <xf numFmtId="181" fontId="46" fillId="35" borderId="48" xfId="62" applyNumberFormat="1" applyFont="1" applyFill="1" applyBorder="1" applyAlignment="1" applyProtection="1">
      <alignment horizontal="center" vertical="center"/>
      <protection/>
    </xf>
    <xf numFmtId="0" fontId="46" fillId="36" borderId="30" xfId="0" applyFont="1" applyFill="1" applyBorder="1" applyAlignment="1">
      <alignment vertical="center"/>
    </xf>
    <xf numFmtId="4" fontId="46" fillId="35" borderId="24" xfId="0" applyNumberFormat="1" applyFont="1" applyFill="1" applyBorder="1" applyAlignment="1">
      <alignment vertical="center"/>
    </xf>
    <xf numFmtId="4" fontId="46" fillId="35" borderId="17" xfId="0" applyNumberFormat="1" applyFont="1" applyFill="1" applyBorder="1" applyAlignment="1">
      <alignment vertical="center"/>
    </xf>
    <xf numFmtId="0" fontId="46" fillId="33" borderId="41" xfId="0" applyFont="1" applyFill="1" applyBorder="1" applyAlignment="1">
      <alignment vertical="center"/>
    </xf>
    <xf numFmtId="0" fontId="46" fillId="33" borderId="41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3" fontId="46" fillId="35" borderId="0" xfId="0" applyNumberFormat="1" applyFont="1" applyFill="1" applyBorder="1" applyAlignment="1">
      <alignment vertical="center"/>
    </xf>
    <xf numFmtId="4" fontId="46" fillId="35" borderId="0" xfId="0" applyNumberFormat="1" applyFont="1" applyFill="1" applyBorder="1" applyAlignment="1">
      <alignment vertical="center"/>
    </xf>
    <xf numFmtId="3" fontId="46" fillId="38" borderId="0" xfId="0" applyNumberFormat="1" applyFont="1" applyFill="1" applyBorder="1" applyAlignment="1">
      <alignment vertical="center"/>
    </xf>
    <xf numFmtId="0" fontId="46" fillId="36" borderId="21" xfId="0" applyFont="1" applyFill="1" applyBorder="1" applyAlignment="1">
      <alignment vertical="center"/>
    </xf>
    <xf numFmtId="3" fontId="46" fillId="37" borderId="21" xfId="0" applyNumberFormat="1" applyFont="1" applyFill="1" applyBorder="1" applyAlignment="1">
      <alignment vertical="center"/>
    </xf>
    <xf numFmtId="0" fontId="46" fillId="36" borderId="0" xfId="0" applyFont="1" applyFill="1" applyBorder="1" applyAlignment="1">
      <alignment vertical="center"/>
    </xf>
    <xf numFmtId="4" fontId="46" fillId="38" borderId="0" xfId="0" applyNumberFormat="1" applyFont="1" applyFill="1" applyBorder="1" applyAlignment="1">
      <alignment horizontal="right" vertical="center"/>
    </xf>
    <xf numFmtId="0" fontId="46" fillId="33" borderId="54" xfId="0" applyFont="1" applyFill="1" applyBorder="1" applyAlignment="1">
      <alignment vertical="center"/>
    </xf>
    <xf numFmtId="181" fontId="46" fillId="35" borderId="0" xfId="62" applyNumberFormat="1" applyFont="1" applyFill="1" applyBorder="1" applyAlignment="1" applyProtection="1">
      <alignment vertical="center"/>
      <protection/>
    </xf>
    <xf numFmtId="181" fontId="46" fillId="35" borderId="55" xfId="62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right" vertical="center"/>
    </xf>
    <xf numFmtId="181" fontId="46" fillId="35" borderId="20" xfId="62" applyNumberFormat="1" applyFont="1" applyFill="1" applyBorder="1" applyAlignment="1" applyProtection="1">
      <alignment horizontal="center" vertical="center"/>
      <protection/>
    </xf>
    <xf numFmtId="3" fontId="46" fillId="38" borderId="13" xfId="0" applyNumberFormat="1" applyFont="1" applyFill="1" applyBorder="1" applyAlignment="1">
      <alignment vertical="center"/>
    </xf>
    <xf numFmtId="3" fontId="46" fillId="38" borderId="15" xfId="0" applyNumberFormat="1" applyFont="1" applyFill="1" applyBorder="1" applyAlignment="1">
      <alignment vertical="center"/>
    </xf>
    <xf numFmtId="3" fontId="46" fillId="38" borderId="17" xfId="0" applyNumberFormat="1" applyFont="1" applyFill="1" applyBorder="1" applyAlignment="1">
      <alignment vertical="center"/>
    </xf>
    <xf numFmtId="3" fontId="46" fillId="38" borderId="19" xfId="0" applyNumberFormat="1" applyFont="1" applyFill="1" applyBorder="1" applyAlignment="1">
      <alignment vertical="center"/>
    </xf>
    <xf numFmtId="3" fontId="46" fillId="38" borderId="21" xfId="0" applyNumberFormat="1" applyFont="1" applyFill="1" applyBorder="1" applyAlignment="1">
      <alignment vertical="center"/>
    </xf>
    <xf numFmtId="3" fontId="46" fillId="38" borderId="56" xfId="0" applyNumberFormat="1" applyFont="1" applyFill="1" applyBorder="1" applyAlignment="1">
      <alignment vertical="center"/>
    </xf>
    <xf numFmtId="3" fontId="46" fillId="38" borderId="24" xfId="0" applyNumberFormat="1" applyFont="1" applyFill="1" applyBorder="1" applyAlignment="1">
      <alignment vertical="center"/>
    </xf>
    <xf numFmtId="3" fontId="46" fillId="38" borderId="34" xfId="0" applyNumberFormat="1" applyFont="1" applyFill="1" applyBorder="1" applyAlignment="1">
      <alignment vertical="center"/>
    </xf>
    <xf numFmtId="4" fontId="46" fillId="37" borderId="13" xfId="0" applyNumberFormat="1" applyFont="1" applyFill="1" applyBorder="1" applyAlignment="1">
      <alignment vertical="center"/>
    </xf>
    <xf numFmtId="4" fontId="46" fillId="37" borderId="21" xfId="0" applyNumberFormat="1" applyFont="1" applyFill="1" applyBorder="1" applyAlignment="1">
      <alignment vertical="center"/>
    </xf>
    <xf numFmtId="3" fontId="46" fillId="38" borderId="30" xfId="0" applyNumberFormat="1" applyFont="1" applyFill="1" applyBorder="1" applyAlignment="1">
      <alignment vertical="center"/>
    </xf>
    <xf numFmtId="3" fontId="46" fillId="38" borderId="29" xfId="0" applyNumberFormat="1" applyFont="1" applyFill="1" applyBorder="1" applyAlignment="1">
      <alignment vertical="center"/>
    </xf>
    <xf numFmtId="3" fontId="46" fillId="38" borderId="30" xfId="0" applyNumberFormat="1" applyFont="1" applyFill="1" applyBorder="1" applyAlignment="1">
      <alignment vertical="center" wrapText="1"/>
    </xf>
    <xf numFmtId="4" fontId="46" fillId="38" borderId="30" xfId="0" applyNumberFormat="1" applyFont="1" applyFill="1" applyBorder="1" applyAlignment="1">
      <alignment vertical="center"/>
    </xf>
    <xf numFmtId="0" fontId="46" fillId="36" borderId="40" xfId="0" applyFont="1" applyFill="1" applyBorder="1" applyAlignment="1">
      <alignment vertical="center" wrapText="1"/>
    </xf>
    <xf numFmtId="3" fontId="46" fillId="33" borderId="40" xfId="0" applyNumberFormat="1" applyFont="1" applyFill="1" applyBorder="1" applyAlignment="1">
      <alignment vertical="center"/>
    </xf>
    <xf numFmtId="3" fontId="46" fillId="33" borderId="57" xfId="0" applyNumberFormat="1" applyFont="1" applyFill="1" applyBorder="1" applyAlignment="1">
      <alignment vertical="center"/>
    </xf>
    <xf numFmtId="181" fontId="46" fillId="35" borderId="58" xfId="62" applyNumberFormat="1" applyFont="1" applyFill="1" applyBorder="1" applyAlignment="1" applyProtection="1">
      <alignment horizontal="center" vertical="center" wrapText="1"/>
      <protection/>
    </xf>
    <xf numFmtId="181" fontId="46" fillId="35" borderId="59" xfId="62" applyNumberFormat="1" applyFont="1" applyFill="1" applyBorder="1" applyAlignment="1" applyProtection="1">
      <alignment horizontal="center" vertical="center" wrapText="1"/>
      <protection/>
    </xf>
    <xf numFmtId="0" fontId="46" fillId="36" borderId="60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3" fontId="46" fillId="33" borderId="37" xfId="0" applyNumberFormat="1" applyFont="1" applyFill="1" applyBorder="1" applyAlignment="1">
      <alignment horizontal="right" vertical="center"/>
    </xf>
    <xf numFmtId="0" fontId="46" fillId="35" borderId="16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vertical="center" wrapText="1"/>
    </xf>
    <xf numFmtId="0" fontId="46" fillId="34" borderId="24" xfId="0" applyNumberFormat="1" applyFont="1" applyFill="1" applyBorder="1" applyAlignment="1">
      <alignment horizontal="right" vertical="center" wrapText="1"/>
    </xf>
    <xf numFmtId="3" fontId="46" fillId="34" borderId="24" xfId="0" applyNumberFormat="1" applyFont="1" applyFill="1" applyBorder="1" applyAlignment="1">
      <alignment horizontal="right" vertical="center"/>
    </xf>
    <xf numFmtId="0" fontId="46" fillId="35" borderId="0" xfId="0" applyFont="1" applyFill="1" applyAlignment="1">
      <alignment vertical="center" wrapText="1"/>
    </xf>
    <xf numFmtId="0" fontId="46" fillId="36" borderId="61" xfId="0" applyFont="1" applyFill="1" applyBorder="1" applyAlignment="1">
      <alignment vertical="center"/>
    </xf>
    <xf numFmtId="3" fontId="46" fillId="36" borderId="29" xfId="0" applyNumberFormat="1" applyFont="1" applyFill="1" applyBorder="1" applyAlignment="1">
      <alignment vertical="center"/>
    </xf>
    <xf numFmtId="0" fontId="46" fillId="36" borderId="13" xfId="0" applyFont="1" applyFill="1" applyBorder="1" applyAlignment="1">
      <alignment vertical="center" wrapText="1"/>
    </xf>
    <xf numFmtId="181" fontId="46" fillId="35" borderId="12" xfId="62" applyNumberFormat="1" applyFont="1" applyFill="1" applyBorder="1" applyAlignment="1" applyProtection="1">
      <alignment horizontal="center" vertical="center" wrapText="1"/>
      <protection/>
    </xf>
    <xf numFmtId="3" fontId="46" fillId="37" borderId="13" xfId="0" applyNumberFormat="1" applyFont="1" applyFill="1" applyBorder="1" applyAlignment="1">
      <alignment vertical="center" wrapText="1"/>
    </xf>
    <xf numFmtId="3" fontId="46" fillId="35" borderId="15" xfId="0" applyNumberFormat="1" applyFont="1" applyFill="1" applyBorder="1" applyAlignment="1">
      <alignment vertical="center" wrapText="1"/>
    </xf>
    <xf numFmtId="0" fontId="46" fillId="35" borderId="62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 wrapText="1"/>
    </xf>
    <xf numFmtId="181" fontId="46" fillId="35" borderId="0" xfId="62" applyNumberFormat="1" applyFont="1" applyFill="1" applyBorder="1" applyAlignment="1" applyProtection="1">
      <alignment horizontal="center" vertical="center"/>
      <protection/>
    </xf>
    <xf numFmtId="0" fontId="46" fillId="35" borderId="0" xfId="0" applyFont="1" applyFill="1" applyAlignment="1">
      <alignment horizontal="center" vertical="center"/>
    </xf>
    <xf numFmtId="181" fontId="46" fillId="35" borderId="28" xfId="62" applyNumberFormat="1" applyFont="1" applyFill="1" applyBorder="1" applyAlignment="1" applyProtection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181" fontId="46" fillId="33" borderId="0" xfId="62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right" vertical="center"/>
    </xf>
    <xf numFmtId="181" fontId="46" fillId="33" borderId="10" xfId="0" applyNumberFormat="1" applyFont="1" applyFill="1" applyBorder="1" applyAlignment="1">
      <alignment horizontal="center" vertical="center"/>
    </xf>
    <xf numFmtId="181" fontId="46" fillId="33" borderId="63" xfId="0" applyNumberFormat="1" applyFont="1" applyFill="1" applyBorder="1" applyAlignment="1">
      <alignment horizontal="center" vertical="center"/>
    </xf>
    <xf numFmtId="0" fontId="46" fillId="33" borderId="6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81" fontId="46" fillId="33" borderId="13" xfId="62" applyNumberFormat="1" applyFont="1" applyFill="1" applyBorder="1" applyAlignment="1" applyProtection="1">
      <alignment horizontal="left" vertical="center" wrapText="1"/>
      <protection/>
    </xf>
    <xf numFmtId="3" fontId="46" fillId="0" borderId="13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vertical="center" wrapText="1"/>
    </xf>
    <xf numFmtId="3" fontId="46" fillId="0" borderId="21" xfId="0" applyNumberFormat="1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181" fontId="46" fillId="33" borderId="40" xfId="62" applyNumberFormat="1" applyFont="1" applyFill="1" applyBorder="1" applyAlignment="1" applyProtection="1">
      <alignment horizontal="left" vertical="center" wrapText="1"/>
      <protection/>
    </xf>
    <xf numFmtId="3" fontId="46" fillId="33" borderId="40" xfId="0" applyNumberFormat="1" applyFont="1" applyFill="1" applyBorder="1" applyAlignment="1">
      <alignment horizontal="center" vertical="center"/>
    </xf>
    <xf numFmtId="3" fontId="46" fillId="33" borderId="40" xfId="0" applyNumberFormat="1" applyFont="1" applyFill="1" applyBorder="1" applyAlignment="1">
      <alignment horizontal="right" vertical="center"/>
    </xf>
    <xf numFmtId="3" fontId="46" fillId="33" borderId="37" xfId="0" applyNumberFormat="1" applyFont="1" applyFill="1" applyBorder="1" applyAlignment="1">
      <alignment horizontal="right" vertical="center"/>
    </xf>
    <xf numFmtId="3" fontId="46" fillId="33" borderId="0" xfId="0" applyNumberFormat="1" applyFont="1" applyFill="1" applyBorder="1" applyAlignment="1">
      <alignment vertical="center"/>
    </xf>
    <xf numFmtId="0" fontId="48" fillId="33" borderId="17" xfId="0" applyFont="1" applyFill="1" applyBorder="1" applyAlignment="1">
      <alignment horizontal="center" vertical="center"/>
    </xf>
    <xf numFmtId="181" fontId="46" fillId="33" borderId="10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181" fontId="46" fillId="33" borderId="13" xfId="62" applyNumberFormat="1" applyFont="1" applyFill="1" applyBorder="1" applyAlignment="1" applyProtection="1">
      <alignment horizontal="center" vertical="center" wrapText="1"/>
      <protection/>
    </xf>
    <xf numFmtId="181" fontId="46" fillId="33" borderId="45" xfId="0" applyNumberFormat="1" applyFont="1" applyFill="1" applyBorder="1" applyAlignment="1">
      <alignment horizontal="center" vertical="center"/>
    </xf>
    <xf numFmtId="181" fontId="46" fillId="33" borderId="33" xfId="62" applyNumberFormat="1" applyFont="1" applyFill="1" applyBorder="1" applyAlignment="1" applyProtection="1">
      <alignment horizontal="center" vertical="center" wrapText="1"/>
      <protection/>
    </xf>
    <xf numFmtId="181" fontId="46" fillId="33" borderId="17" xfId="62" applyNumberFormat="1" applyFont="1" applyFill="1" applyBorder="1" applyAlignment="1" applyProtection="1">
      <alignment horizontal="center" vertical="center" wrapText="1"/>
      <protection/>
    </xf>
    <xf numFmtId="3" fontId="46" fillId="35" borderId="43" xfId="62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4" fontId="46" fillId="35" borderId="43" xfId="62" applyNumberFormat="1" applyFont="1" applyFill="1" applyBorder="1" applyAlignment="1" applyProtection="1">
      <alignment horizontal="right" vertical="center" wrapText="1"/>
      <protection/>
    </xf>
    <xf numFmtId="4" fontId="46" fillId="34" borderId="17" xfId="0" applyNumberFormat="1" applyFont="1" applyFill="1" applyBorder="1" applyAlignment="1">
      <alignment horizontal="right" vertical="center"/>
    </xf>
    <xf numFmtId="181" fontId="46" fillId="33" borderId="21" xfId="62" applyNumberFormat="1" applyFont="1" applyFill="1" applyBorder="1" applyAlignment="1" applyProtection="1">
      <alignment horizontal="center" vertical="center" wrapText="1"/>
      <protection/>
    </xf>
    <xf numFmtId="181" fontId="46" fillId="33" borderId="21" xfId="62" applyNumberFormat="1" applyFont="1" applyFill="1" applyBorder="1" applyAlignment="1" applyProtection="1">
      <alignment horizontal="left" vertical="center" wrapText="1"/>
      <protection/>
    </xf>
    <xf numFmtId="0" fontId="46" fillId="33" borderId="39" xfId="0" applyFont="1" applyFill="1" applyBorder="1" applyAlignment="1">
      <alignment horizontal="center" vertical="center"/>
    </xf>
    <xf numFmtId="181" fontId="46" fillId="33" borderId="40" xfId="62" applyNumberFormat="1" applyFont="1" applyFill="1" applyBorder="1" applyAlignment="1" applyProtection="1">
      <alignment horizontal="left" vertical="center" wrapText="1"/>
      <protection/>
    </xf>
    <xf numFmtId="181" fontId="46" fillId="33" borderId="40" xfId="62" applyNumberFormat="1" applyFont="1" applyFill="1" applyBorder="1" applyAlignment="1" applyProtection="1">
      <alignment horizontal="center" vertical="center" wrapText="1"/>
      <protection/>
    </xf>
    <xf numFmtId="3" fontId="46" fillId="35" borderId="40" xfId="0" applyNumberFormat="1" applyFont="1" applyFill="1" applyBorder="1" applyAlignment="1">
      <alignment horizontal="right" vertical="center"/>
    </xf>
    <xf numFmtId="3" fontId="46" fillId="33" borderId="40" xfId="0" applyNumberFormat="1" applyFont="1" applyFill="1" applyBorder="1" applyAlignment="1">
      <alignment horizontal="right" vertical="center"/>
    </xf>
    <xf numFmtId="181" fontId="46" fillId="0" borderId="0" xfId="62" applyNumberFormat="1" applyFont="1" applyFill="1" applyBorder="1" applyAlignment="1" applyProtection="1">
      <alignment vertical="center"/>
      <protection/>
    </xf>
    <xf numFmtId="181" fontId="46" fillId="35" borderId="0" xfId="62" applyNumberFormat="1" applyFont="1" applyFill="1" applyBorder="1" applyAlignment="1" applyProtection="1">
      <alignment vertical="center" wrapText="1"/>
      <protection/>
    </xf>
    <xf numFmtId="181" fontId="46" fillId="35" borderId="0" xfId="62" applyNumberFormat="1" applyFont="1" applyFill="1" applyBorder="1" applyAlignment="1" applyProtection="1">
      <alignment horizontal="left" vertical="center" wrapText="1"/>
      <protection/>
    </xf>
    <xf numFmtId="0" fontId="46" fillId="36" borderId="24" xfId="0" applyFont="1" applyFill="1" applyBorder="1" applyAlignment="1">
      <alignment vertical="center"/>
    </xf>
    <xf numFmtId="181" fontId="46" fillId="0" borderId="17" xfId="62" applyNumberFormat="1" applyFont="1" applyFill="1" applyBorder="1" applyAlignment="1" applyProtection="1">
      <alignment horizontal="left" vertical="center" wrapText="1"/>
      <protection/>
    </xf>
    <xf numFmtId="3" fontId="46" fillId="0" borderId="13" xfId="0" applyNumberFormat="1" applyFont="1" applyFill="1" applyBorder="1" applyAlignment="1">
      <alignment horizontal="right" vertical="center" wrapText="1"/>
    </xf>
    <xf numFmtId="0" fontId="46" fillId="35" borderId="0" xfId="0" applyFont="1" applyFill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" fontId="46" fillId="34" borderId="33" xfId="62" applyNumberFormat="1" applyFont="1" applyFill="1" applyBorder="1" applyAlignment="1" applyProtection="1">
      <alignment horizontal="right" vertical="center" wrapText="1"/>
      <protection/>
    </xf>
    <xf numFmtId="3" fontId="46" fillId="34" borderId="47" xfId="0" applyNumberFormat="1" applyFont="1" applyFill="1" applyBorder="1" applyAlignment="1">
      <alignment horizontal="right" vertical="center"/>
    </xf>
    <xf numFmtId="3" fontId="46" fillId="34" borderId="17" xfId="62" applyNumberFormat="1" applyFont="1" applyFill="1" applyBorder="1" applyAlignment="1" applyProtection="1">
      <alignment horizontal="right" vertical="center" wrapText="1"/>
      <protection/>
    </xf>
    <xf numFmtId="3" fontId="46" fillId="34" borderId="19" xfId="0" applyNumberFormat="1" applyFont="1" applyFill="1" applyBorder="1" applyAlignment="1">
      <alignment horizontal="right" vertical="center"/>
    </xf>
    <xf numFmtId="0" fontId="46" fillId="35" borderId="32" xfId="0" applyFont="1" applyFill="1" applyBorder="1" applyAlignment="1">
      <alignment horizontal="center" vertical="center"/>
    </xf>
    <xf numFmtId="181" fontId="46" fillId="35" borderId="33" xfId="62" applyNumberFormat="1" applyFont="1" applyFill="1" applyBorder="1" applyAlignment="1" applyProtection="1">
      <alignment horizontal="left" vertical="center" wrapText="1"/>
      <protection/>
    </xf>
    <xf numFmtId="181" fontId="46" fillId="35" borderId="17" xfId="62" applyNumberFormat="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center" vertical="center"/>
    </xf>
    <xf numFmtId="181" fontId="46" fillId="35" borderId="21" xfId="62" applyNumberFormat="1" applyFont="1" applyFill="1" applyBorder="1" applyAlignment="1" applyProtection="1">
      <alignment horizontal="left" vertical="center" wrapText="1"/>
      <protection/>
    </xf>
    <xf numFmtId="0" fontId="46" fillId="35" borderId="40" xfId="0" applyFont="1" applyFill="1" applyBorder="1" applyAlignment="1">
      <alignment vertical="center"/>
    </xf>
    <xf numFmtId="3" fontId="46" fillId="35" borderId="37" xfId="0" applyNumberFormat="1" applyFont="1" applyFill="1" applyBorder="1" applyAlignment="1">
      <alignment horizontal="right" vertical="center"/>
    </xf>
    <xf numFmtId="182" fontId="46" fillId="35" borderId="0" xfId="63" applyFont="1" applyFill="1" applyAlignment="1">
      <alignment vertical="center"/>
      <protection/>
    </xf>
    <xf numFmtId="3" fontId="46" fillId="35" borderId="0" xfId="63" applyNumberFormat="1" applyFont="1" applyFill="1" applyAlignment="1">
      <alignment horizontal="center" vertical="center"/>
      <protection/>
    </xf>
    <xf numFmtId="3" fontId="46" fillId="35" borderId="0" xfId="63" applyNumberFormat="1" applyFont="1" applyFill="1" applyAlignment="1">
      <alignment vertical="center"/>
      <protection/>
    </xf>
    <xf numFmtId="0" fontId="46" fillId="35" borderId="62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4" fontId="46" fillId="0" borderId="17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/>
    </xf>
    <xf numFmtId="3" fontId="46" fillId="0" borderId="17" xfId="0" applyNumberFormat="1" applyFont="1" applyFill="1" applyBorder="1" applyAlignment="1">
      <alignment vertical="center"/>
    </xf>
    <xf numFmtId="181" fontId="46" fillId="35" borderId="23" xfId="62" applyNumberFormat="1" applyFont="1" applyFill="1" applyBorder="1" applyAlignment="1" applyProtection="1">
      <alignment horizontal="center" vertical="center"/>
      <protection/>
    </xf>
    <xf numFmtId="4" fontId="46" fillId="35" borderId="34" xfId="0" applyNumberFormat="1" applyFont="1" applyFill="1" applyBorder="1" applyAlignment="1">
      <alignment vertical="center"/>
    </xf>
    <xf numFmtId="4" fontId="46" fillId="35" borderId="21" xfId="0" applyNumberFormat="1" applyFont="1" applyFill="1" applyBorder="1" applyAlignment="1">
      <alignment vertical="center"/>
    </xf>
    <xf numFmtId="4" fontId="46" fillId="35" borderId="56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horizontal="right" vertical="center"/>
    </xf>
    <xf numFmtId="4" fontId="46" fillId="0" borderId="21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/>
    </xf>
    <xf numFmtId="3" fontId="46" fillId="0" borderId="13" xfId="0" applyNumberFormat="1" applyFont="1" applyFill="1" applyBorder="1" applyAlignment="1">
      <alignment vertical="center" wrapText="1"/>
    </xf>
    <xf numFmtId="3" fontId="46" fillId="35" borderId="34" xfId="0" applyNumberFormat="1" applyFont="1" applyFill="1" applyBorder="1" applyAlignment="1">
      <alignment vertical="center" wrapText="1"/>
    </xf>
    <xf numFmtId="4" fontId="46" fillId="35" borderId="0" xfId="0" applyNumberFormat="1" applyFont="1" applyFill="1" applyAlignment="1">
      <alignment vertical="center"/>
    </xf>
    <xf numFmtId="3" fontId="46" fillId="35" borderId="0" xfId="0" applyNumberFormat="1" applyFont="1" applyFill="1" applyAlignment="1">
      <alignment vertical="center"/>
    </xf>
    <xf numFmtId="0" fontId="46" fillId="35" borderId="0" xfId="0" applyFont="1" applyFill="1" applyAlignment="1">
      <alignment horizontal="right" vertical="center"/>
    </xf>
    <xf numFmtId="3" fontId="46" fillId="34" borderId="65" xfId="0" applyNumberFormat="1" applyFont="1" applyFill="1" applyBorder="1" applyAlignment="1">
      <alignment horizontal="right" vertical="center"/>
    </xf>
    <xf numFmtId="3" fontId="46" fillId="38" borderId="13" xfId="0" applyNumberFormat="1" applyFont="1" applyFill="1" applyBorder="1" applyAlignment="1">
      <alignment horizontal="right" vertical="center"/>
    </xf>
    <xf numFmtId="3" fontId="46" fillId="38" borderId="17" xfId="0" applyNumberFormat="1" applyFont="1" applyFill="1" applyBorder="1" applyAlignment="1">
      <alignment horizontal="right" vertical="center"/>
    </xf>
    <xf numFmtId="3" fontId="46" fillId="37" borderId="17" xfId="0" applyNumberFormat="1" applyFont="1" applyFill="1" applyBorder="1" applyAlignment="1">
      <alignment horizontal="right" vertical="center"/>
    </xf>
    <xf numFmtId="3" fontId="46" fillId="34" borderId="66" xfId="0" applyNumberFormat="1" applyFont="1" applyFill="1" applyBorder="1" applyAlignment="1">
      <alignment horizontal="right" vertical="center"/>
    </xf>
    <xf numFmtId="3" fontId="46" fillId="34" borderId="22" xfId="0" applyNumberFormat="1" applyFont="1" applyFill="1" applyBorder="1" applyAlignment="1">
      <alignment horizontal="right" vertical="center" wrapText="1"/>
    </xf>
    <xf numFmtId="183" fontId="46" fillId="33" borderId="56" xfId="0" applyNumberFormat="1" applyFont="1" applyFill="1" applyBorder="1" applyAlignment="1">
      <alignment horizontal="right" vertical="center"/>
    </xf>
    <xf numFmtId="0" fontId="46" fillId="0" borderId="33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33" borderId="17" xfId="57" applyFont="1" applyFill="1" applyBorder="1" applyAlignment="1">
      <alignment horizontal="left" vertical="center" wrapText="1"/>
      <protection/>
    </xf>
    <xf numFmtId="183" fontId="46" fillId="33" borderId="19" xfId="57" applyNumberFormat="1" applyFont="1" applyFill="1" applyBorder="1" applyAlignment="1">
      <alignment horizontal="right" vertical="center"/>
      <protection/>
    </xf>
    <xf numFmtId="183" fontId="46" fillId="33" borderId="34" xfId="57" applyNumberFormat="1" applyFont="1" applyFill="1" applyBorder="1" applyAlignment="1">
      <alignment horizontal="right" vertical="center"/>
      <protection/>
    </xf>
    <xf numFmtId="3" fontId="46" fillId="34" borderId="17" xfId="57" applyNumberFormat="1" applyFont="1" applyFill="1" applyBorder="1" applyAlignment="1">
      <alignment horizontal="right" vertical="center" wrapText="1"/>
      <protection/>
    </xf>
    <xf numFmtId="3" fontId="46" fillId="34" borderId="24" xfId="57" applyNumberFormat="1" applyFont="1" applyFill="1" applyBorder="1" applyAlignment="1">
      <alignment horizontal="right" vertical="center" wrapText="1"/>
      <protection/>
    </xf>
    <xf numFmtId="3" fontId="46" fillId="35" borderId="17" xfId="57" applyNumberFormat="1" applyFont="1" applyFill="1" applyBorder="1" applyAlignment="1">
      <alignment horizontal="right" vertical="center" wrapText="1"/>
      <protection/>
    </xf>
    <xf numFmtId="0" fontId="46" fillId="33" borderId="24" xfId="57" applyFont="1" applyFill="1" applyBorder="1" applyAlignment="1">
      <alignment horizontal="left" vertical="center" wrapText="1"/>
      <protection/>
    </xf>
    <xf numFmtId="3" fontId="46" fillId="35" borderId="24" xfId="57" applyNumberFormat="1" applyFont="1" applyFill="1" applyBorder="1" applyAlignment="1">
      <alignment horizontal="right" vertical="center" wrapText="1"/>
      <protection/>
    </xf>
    <xf numFmtId="3" fontId="46" fillId="0" borderId="64" xfId="0" applyNumberFormat="1" applyFont="1" applyFill="1" applyBorder="1" applyAlignment="1">
      <alignment horizontal="right" vertical="center"/>
    </xf>
    <xf numFmtId="3" fontId="46" fillId="0" borderId="49" xfId="0" applyNumberFormat="1" applyFont="1" applyFill="1" applyBorder="1" applyAlignment="1">
      <alignment horizontal="right" vertical="center"/>
    </xf>
    <xf numFmtId="3" fontId="46" fillId="0" borderId="33" xfId="0" applyNumberFormat="1" applyFont="1" applyFill="1" applyBorder="1" applyAlignment="1">
      <alignment vertical="center"/>
    </xf>
    <xf numFmtId="0" fontId="46" fillId="35" borderId="57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46" fillId="35" borderId="62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181" fontId="46" fillId="35" borderId="0" xfId="62" applyNumberFormat="1" applyFont="1" applyFill="1" applyBorder="1" applyAlignment="1" applyProtection="1">
      <alignment horizontal="center" vertical="center"/>
      <protection/>
    </xf>
    <xf numFmtId="181" fontId="46" fillId="35" borderId="10" xfId="62" applyNumberFormat="1" applyFont="1" applyFill="1" applyBorder="1" applyAlignment="1" applyProtection="1">
      <alignment horizontal="center" vertical="center" wrapText="1"/>
      <protection/>
    </xf>
    <xf numFmtId="0" fontId="46" fillId="35" borderId="28" xfId="0" applyFont="1" applyFill="1" applyBorder="1" applyAlignment="1">
      <alignment horizontal="center" vertical="center" wrapText="1"/>
    </xf>
    <xf numFmtId="0" fontId="46" fillId="33" borderId="67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33" borderId="17" xfId="57" applyFont="1" applyFill="1" applyBorder="1" applyAlignment="1">
      <alignment horizontal="center" vertical="center"/>
      <protection/>
    </xf>
    <xf numFmtId="0" fontId="46" fillId="33" borderId="24" xfId="57" applyFont="1" applyFill="1" applyBorder="1" applyAlignment="1">
      <alignment horizontal="center" vertical="center"/>
      <protection/>
    </xf>
    <xf numFmtId="0" fontId="46" fillId="33" borderId="68" xfId="0" applyFont="1" applyFill="1" applyBorder="1" applyAlignment="1">
      <alignment horizontal="center" vertical="center"/>
    </xf>
    <xf numFmtId="0" fontId="46" fillId="33" borderId="69" xfId="0" applyFont="1" applyFill="1" applyBorder="1" applyAlignment="1">
      <alignment horizontal="center" vertical="center"/>
    </xf>
    <xf numFmtId="0" fontId="46" fillId="33" borderId="70" xfId="0" applyFont="1" applyFill="1" applyBorder="1" applyAlignment="1">
      <alignment horizontal="center" vertical="center"/>
    </xf>
    <xf numFmtId="0" fontId="46" fillId="33" borderId="71" xfId="0" applyFont="1" applyFill="1" applyBorder="1" applyAlignment="1">
      <alignment horizontal="center" vertical="center"/>
    </xf>
    <xf numFmtId="0" fontId="46" fillId="33" borderId="72" xfId="0" applyFont="1" applyFill="1" applyBorder="1" applyAlignment="1">
      <alignment horizontal="center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16" xfId="57" applyFont="1" applyFill="1" applyBorder="1" applyAlignment="1">
      <alignment horizontal="center" vertical="center"/>
      <protection/>
    </xf>
    <xf numFmtId="0" fontId="46" fillId="33" borderId="23" xfId="57" applyFont="1" applyFill="1" applyBorder="1" applyAlignment="1">
      <alignment horizontal="center" vertical="center"/>
      <protection/>
    </xf>
    <xf numFmtId="0" fontId="46" fillId="33" borderId="73" xfId="0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 applyProtection="1">
      <alignment horizontal="right" vertical="center"/>
      <protection locked="0"/>
    </xf>
    <xf numFmtId="181" fontId="46" fillId="33" borderId="28" xfId="0" applyNumberFormat="1" applyFont="1" applyFill="1" applyBorder="1" applyAlignment="1">
      <alignment horizontal="center" vertical="center"/>
    </xf>
    <xf numFmtId="4" fontId="46" fillId="0" borderId="33" xfId="0" applyNumberFormat="1" applyFont="1" applyFill="1" applyBorder="1" applyAlignment="1">
      <alignment vertical="center"/>
    </xf>
    <xf numFmtId="4" fontId="46" fillId="37" borderId="33" xfId="0" applyNumberFormat="1" applyFont="1" applyFill="1" applyBorder="1" applyAlignment="1">
      <alignment vertical="center"/>
    </xf>
    <xf numFmtId="10" fontId="46" fillId="39" borderId="13" xfId="0" applyNumberFormat="1" applyFont="1" applyFill="1" applyBorder="1" applyAlignment="1">
      <alignment horizontal="right" vertical="center"/>
    </xf>
    <xf numFmtId="10" fontId="46" fillId="39" borderId="15" xfId="0" applyNumberFormat="1" applyFont="1" applyFill="1" applyBorder="1" applyAlignment="1">
      <alignment horizontal="right" vertical="center"/>
    </xf>
    <xf numFmtId="0" fontId="46" fillId="35" borderId="11" xfId="0" applyFont="1" applyFill="1" applyBorder="1" applyAlignment="1">
      <alignment horizontal="center" vertical="center" wrapText="1"/>
    </xf>
    <xf numFmtId="3" fontId="46" fillId="35" borderId="15" xfId="0" applyNumberFormat="1" applyFont="1" applyFill="1" applyBorder="1" applyAlignment="1">
      <alignment horizontal="right" vertical="center"/>
    </xf>
    <xf numFmtId="3" fontId="46" fillId="38" borderId="33" xfId="0" applyNumberFormat="1" applyFont="1" applyFill="1" applyBorder="1" applyAlignment="1">
      <alignment horizontal="right" vertical="center"/>
    </xf>
    <xf numFmtId="3" fontId="46" fillId="0" borderId="17" xfId="0" applyNumberFormat="1" applyFont="1" applyFill="1" applyBorder="1" applyAlignment="1">
      <alignment horizontal="right" vertical="center"/>
    </xf>
    <xf numFmtId="4" fontId="46" fillId="35" borderId="19" xfId="0" applyNumberFormat="1" applyFont="1" applyFill="1" applyBorder="1" applyAlignment="1">
      <alignment horizontal="right" vertical="center"/>
    </xf>
    <xf numFmtId="3" fontId="46" fillId="36" borderId="40" xfId="0" applyNumberFormat="1" applyFont="1" applyFill="1" applyBorder="1" applyAlignment="1">
      <alignment horizontal="right" vertical="center"/>
    </xf>
    <xf numFmtId="3" fontId="46" fillId="36" borderId="37" xfId="0" applyNumberFormat="1" applyFont="1" applyFill="1" applyBorder="1" applyAlignment="1">
      <alignment horizontal="right" vertical="center"/>
    </xf>
    <xf numFmtId="4" fontId="46" fillId="37" borderId="65" xfId="0" applyNumberFormat="1" applyFont="1" applyFill="1" applyBorder="1" applyAlignment="1">
      <alignment horizontal="right" vertical="center"/>
    </xf>
    <xf numFmtId="4" fontId="46" fillId="37" borderId="66" xfId="0" applyNumberFormat="1" applyFont="1" applyFill="1" applyBorder="1" applyAlignment="1">
      <alignment horizontal="right" vertical="center"/>
    </xf>
    <xf numFmtId="1" fontId="46" fillId="33" borderId="62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Alignment="1">
      <alignment horizontal="left" vertical="center" wrapText="1"/>
    </xf>
    <xf numFmtId="0" fontId="46" fillId="34" borderId="0" xfId="0" applyFont="1" applyFill="1" applyBorder="1" applyAlignment="1" applyProtection="1">
      <alignment horizontal="left" vertical="center"/>
      <protection locked="0"/>
    </xf>
    <xf numFmtId="49" fontId="46" fillId="34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Alignment="1">
      <alignment horizontal="center" vertical="center"/>
    </xf>
    <xf numFmtId="0" fontId="46" fillId="33" borderId="7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7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5" borderId="62" xfId="0" applyFont="1" applyFill="1" applyBorder="1" applyAlignment="1">
      <alignment horizontal="center" vertical="center"/>
    </xf>
    <xf numFmtId="0" fontId="46" fillId="35" borderId="49" xfId="0" applyFont="1" applyFill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57" xfId="0" applyFont="1" applyBorder="1" applyAlignment="1">
      <alignment horizontal="left" vertical="center"/>
    </xf>
    <xf numFmtId="0" fontId="46" fillId="0" borderId="77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181" fontId="46" fillId="33" borderId="76" xfId="62" applyNumberFormat="1" applyFont="1" applyFill="1" applyBorder="1" applyAlignment="1" applyProtection="1">
      <alignment horizontal="center" vertical="center"/>
      <protection/>
    </xf>
    <xf numFmtId="181" fontId="46" fillId="33" borderId="11" xfId="62" applyNumberFormat="1" applyFont="1" applyFill="1" applyBorder="1" applyAlignment="1" applyProtection="1">
      <alignment horizontal="center" vertical="center"/>
      <protection/>
    </xf>
    <xf numFmtId="0" fontId="46" fillId="33" borderId="53" xfId="0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7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28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6" fillId="0" borderId="79" xfId="0" applyFont="1" applyBorder="1" applyAlignment="1">
      <alignment horizontal="left" vertical="center"/>
    </xf>
    <xf numFmtId="0" fontId="46" fillId="0" borderId="80" xfId="0" applyFont="1" applyBorder="1" applyAlignment="1">
      <alignment horizontal="left" vertical="center"/>
    </xf>
    <xf numFmtId="0" fontId="46" fillId="35" borderId="79" xfId="0" applyFont="1" applyFill="1" applyBorder="1" applyAlignment="1">
      <alignment horizontal="left" vertical="center"/>
    </xf>
    <xf numFmtId="0" fontId="46" fillId="35" borderId="8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181" fontId="46" fillId="0" borderId="63" xfId="62" applyNumberFormat="1" applyFont="1" applyFill="1" applyBorder="1" applyAlignment="1" applyProtection="1">
      <alignment horizontal="left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81" xfId="0" applyFont="1" applyFill="1" applyBorder="1" applyAlignment="1">
      <alignment horizontal="center" vertical="center"/>
    </xf>
    <xf numFmtId="0" fontId="46" fillId="33" borderId="82" xfId="0" applyFont="1" applyFill="1" applyBorder="1" applyAlignment="1">
      <alignment horizontal="center" vertical="center"/>
    </xf>
    <xf numFmtId="0" fontId="46" fillId="33" borderId="83" xfId="0" applyFont="1" applyFill="1" applyBorder="1" applyAlignment="1">
      <alignment horizontal="center" vertical="center"/>
    </xf>
    <xf numFmtId="4" fontId="46" fillId="35" borderId="18" xfId="0" applyNumberFormat="1" applyFont="1" applyFill="1" applyBorder="1" applyAlignment="1">
      <alignment horizontal="center" vertical="center" wrapText="1"/>
    </xf>
    <xf numFmtId="4" fontId="46" fillId="35" borderId="84" xfId="0" applyNumberFormat="1" applyFont="1" applyFill="1" applyBorder="1" applyAlignment="1">
      <alignment horizontal="center" vertical="center" wrapText="1"/>
    </xf>
    <xf numFmtId="4" fontId="46" fillId="35" borderId="85" xfId="0" applyNumberFormat="1" applyFont="1" applyFill="1" applyBorder="1" applyAlignment="1">
      <alignment horizontal="center" vertical="center" wrapText="1"/>
    </xf>
    <xf numFmtId="2" fontId="46" fillId="35" borderId="18" xfId="0" applyNumberFormat="1" applyFont="1" applyFill="1" applyBorder="1" applyAlignment="1">
      <alignment horizontal="center" vertical="center"/>
    </xf>
    <xf numFmtId="2" fontId="46" fillId="35" borderId="84" xfId="0" applyNumberFormat="1" applyFont="1" applyFill="1" applyBorder="1" applyAlignment="1">
      <alignment horizontal="center" vertical="center"/>
    </xf>
    <xf numFmtId="2" fontId="46" fillId="35" borderId="85" xfId="0" applyNumberFormat="1" applyFont="1" applyFill="1" applyBorder="1" applyAlignment="1">
      <alignment horizontal="center" vertical="center"/>
    </xf>
    <xf numFmtId="2" fontId="46" fillId="35" borderId="22" xfId="0" applyNumberFormat="1" applyFont="1" applyFill="1" applyBorder="1" applyAlignment="1">
      <alignment horizontal="center" vertical="center"/>
    </xf>
    <xf numFmtId="2" fontId="46" fillId="35" borderId="86" xfId="0" applyNumberFormat="1" applyFont="1" applyFill="1" applyBorder="1" applyAlignment="1">
      <alignment horizontal="center" vertical="center"/>
    </xf>
    <xf numFmtId="2" fontId="46" fillId="35" borderId="87" xfId="0" applyNumberFormat="1" applyFont="1" applyFill="1" applyBorder="1" applyAlignment="1">
      <alignment horizontal="center" vertical="center"/>
    </xf>
    <xf numFmtId="181" fontId="46" fillId="35" borderId="0" xfId="62" applyNumberFormat="1" applyFont="1" applyFill="1" applyBorder="1" applyAlignment="1" applyProtection="1">
      <alignment horizontal="center" vertical="center"/>
      <protection/>
    </xf>
    <xf numFmtId="0" fontId="46" fillId="33" borderId="76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center" vertical="center"/>
    </xf>
    <xf numFmtId="0" fontId="46" fillId="33" borderId="88" xfId="0" applyFont="1" applyFill="1" applyBorder="1" applyAlignment="1">
      <alignment horizontal="center" vertical="center"/>
    </xf>
    <xf numFmtId="0" fontId="46" fillId="33" borderId="6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89" xfId="0" applyFont="1" applyFill="1" applyBorder="1" applyAlignment="1">
      <alignment horizontal="center" vertical="center"/>
    </xf>
    <xf numFmtId="3" fontId="46" fillId="35" borderId="18" xfId="0" applyNumberFormat="1" applyFont="1" applyFill="1" applyBorder="1" applyAlignment="1">
      <alignment horizontal="left" vertical="center" wrapText="1"/>
    </xf>
    <xf numFmtId="3" fontId="46" fillId="35" borderId="84" xfId="0" applyNumberFormat="1" applyFont="1" applyFill="1" applyBorder="1" applyAlignment="1">
      <alignment horizontal="left" vertical="center" wrapText="1"/>
    </xf>
    <xf numFmtId="3" fontId="46" fillId="35" borderId="85" xfId="0" applyNumberFormat="1" applyFont="1" applyFill="1" applyBorder="1" applyAlignment="1">
      <alignment horizontal="left" vertical="center" wrapText="1"/>
    </xf>
    <xf numFmtId="2" fontId="46" fillId="33" borderId="57" xfId="0" applyNumberFormat="1" applyFont="1" applyFill="1" applyBorder="1" applyAlignment="1">
      <alignment horizontal="center" vertical="center"/>
    </xf>
    <xf numFmtId="2" fontId="46" fillId="33" borderId="77" xfId="0" applyNumberFormat="1" applyFont="1" applyFill="1" applyBorder="1" applyAlignment="1">
      <alignment horizontal="center" vertical="center"/>
    </xf>
    <xf numFmtId="2" fontId="46" fillId="33" borderId="90" xfId="0" applyNumberFormat="1" applyFont="1" applyFill="1" applyBorder="1" applyAlignment="1">
      <alignment horizontal="center" vertical="center"/>
    </xf>
    <xf numFmtId="3" fontId="46" fillId="36" borderId="31" xfId="0" applyNumberFormat="1" applyFont="1" applyFill="1" applyBorder="1" applyAlignment="1">
      <alignment horizontal="center" vertical="center"/>
    </xf>
    <xf numFmtId="3" fontId="46" fillId="36" borderId="91" xfId="0" applyNumberFormat="1" applyFont="1" applyFill="1" applyBorder="1" applyAlignment="1">
      <alignment horizontal="center" vertical="center"/>
    </xf>
    <xf numFmtId="3" fontId="46" fillId="36" borderId="67" xfId="0" applyNumberFormat="1" applyFont="1" applyFill="1" applyBorder="1" applyAlignment="1">
      <alignment horizontal="center" vertical="center"/>
    </xf>
    <xf numFmtId="3" fontId="46" fillId="36" borderId="57" xfId="0" applyNumberFormat="1" applyFont="1" applyFill="1" applyBorder="1" applyAlignment="1">
      <alignment horizontal="center" vertical="center"/>
    </xf>
    <xf numFmtId="3" fontId="46" fillId="36" borderId="77" xfId="0" applyNumberFormat="1" applyFont="1" applyFill="1" applyBorder="1" applyAlignment="1">
      <alignment horizontal="center" vertical="center"/>
    </xf>
    <xf numFmtId="3" fontId="46" fillId="36" borderId="61" xfId="0" applyNumberFormat="1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 wrapText="1"/>
    </xf>
    <xf numFmtId="4" fontId="46" fillId="38" borderId="26" xfId="0" applyNumberFormat="1" applyFont="1" applyFill="1" applyBorder="1" applyAlignment="1">
      <alignment horizontal="center" vertical="center"/>
    </xf>
    <xf numFmtId="181" fontId="46" fillId="35" borderId="63" xfId="62" applyNumberFormat="1" applyFont="1" applyFill="1" applyBorder="1" applyAlignment="1" applyProtection="1">
      <alignment horizontal="left" vertical="center" wrapText="1"/>
      <protection/>
    </xf>
    <xf numFmtId="181" fontId="46" fillId="33" borderId="76" xfId="0" applyNumberFormat="1" applyFont="1" applyFill="1" applyBorder="1" applyAlignment="1">
      <alignment horizontal="center" vertical="center"/>
    </xf>
    <xf numFmtId="181" fontId="46" fillId="33" borderId="11" xfId="0" applyNumberFormat="1" applyFont="1" applyFill="1" applyBorder="1" applyAlignment="1">
      <alignment horizontal="center" vertical="center"/>
    </xf>
    <xf numFmtId="3" fontId="46" fillId="38" borderId="57" xfId="0" applyNumberFormat="1" applyFont="1" applyFill="1" applyBorder="1" applyAlignment="1">
      <alignment horizontal="right" vertical="center"/>
    </xf>
    <xf numFmtId="3" fontId="46" fillId="38" borderId="90" xfId="0" applyNumberFormat="1" applyFont="1" applyFill="1" applyBorder="1" applyAlignment="1">
      <alignment horizontal="right" vertical="center"/>
    </xf>
    <xf numFmtId="181" fontId="46" fillId="35" borderId="0" xfId="62" applyNumberFormat="1" applyFont="1" applyFill="1" applyBorder="1" applyAlignment="1" applyProtection="1">
      <alignment horizontal="center" vertical="center" wrapText="1"/>
      <protection/>
    </xf>
    <xf numFmtId="0" fontId="46" fillId="36" borderId="57" xfId="0" applyFont="1" applyFill="1" applyBorder="1" applyAlignment="1">
      <alignment horizontal="center" vertical="center"/>
    </xf>
    <xf numFmtId="0" fontId="46" fillId="36" borderId="77" xfId="0" applyFont="1" applyFill="1" applyBorder="1" applyAlignment="1">
      <alignment horizontal="center" vertical="center"/>
    </xf>
    <xf numFmtId="3" fontId="46" fillId="35" borderId="57" xfId="0" applyNumberFormat="1" applyFont="1" applyFill="1" applyBorder="1" applyAlignment="1">
      <alignment horizontal="right" vertical="center"/>
    </xf>
    <xf numFmtId="3" fontId="46" fillId="35" borderId="90" xfId="0" applyNumberFormat="1" applyFont="1" applyFill="1" applyBorder="1" applyAlignment="1">
      <alignment horizontal="right" vertical="center"/>
    </xf>
    <xf numFmtId="181" fontId="46" fillId="33" borderId="0" xfId="62" applyNumberFormat="1" applyFont="1" applyFill="1" applyBorder="1" applyAlignment="1" applyProtection="1">
      <alignment horizontal="center" vertical="center"/>
      <protection/>
    </xf>
    <xf numFmtId="181" fontId="46" fillId="33" borderId="10" xfId="0" applyNumberFormat="1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/>
    </xf>
    <xf numFmtId="181" fontId="46" fillId="33" borderId="62" xfId="62" applyNumberFormat="1" applyFont="1" applyFill="1" applyBorder="1" applyAlignment="1" applyProtection="1">
      <alignment horizontal="center" vertical="center"/>
      <protection/>
    </xf>
    <xf numFmtId="181" fontId="46" fillId="33" borderId="53" xfId="62" applyNumberFormat="1" applyFont="1" applyFill="1" applyBorder="1" applyAlignment="1" applyProtection="1">
      <alignment horizontal="center" vertical="center"/>
      <protection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5" borderId="74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75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181" fontId="46" fillId="35" borderId="62" xfId="62" applyNumberFormat="1" applyFont="1" applyFill="1" applyBorder="1" applyAlignment="1" applyProtection="1">
      <alignment horizontal="center" vertical="center"/>
      <protection/>
    </xf>
    <xf numFmtId="181" fontId="46" fillId="35" borderId="49" xfId="62" applyNumberFormat="1" applyFont="1" applyFill="1" applyBorder="1" applyAlignment="1" applyProtection="1">
      <alignment horizontal="center" vertical="center"/>
      <protection/>
    </xf>
    <xf numFmtId="183" fontId="46" fillId="35" borderId="45" xfId="0" applyNumberFormat="1" applyFont="1" applyFill="1" applyBorder="1" applyAlignment="1">
      <alignment horizontal="right" vertical="center"/>
    </xf>
    <xf numFmtId="183" fontId="46" fillId="35" borderId="43" xfId="0" applyNumberFormat="1" applyFont="1" applyFill="1" applyBorder="1" applyAlignment="1">
      <alignment horizontal="right" vertical="center"/>
    </xf>
    <xf numFmtId="183" fontId="46" fillId="35" borderId="26" xfId="0" applyNumberFormat="1" applyFont="1" applyFill="1" applyBorder="1" applyAlignment="1">
      <alignment horizontal="right" vertical="center"/>
    </xf>
    <xf numFmtId="3" fontId="46" fillId="33" borderId="46" xfId="0" applyNumberFormat="1" applyFont="1" applyFill="1" applyBorder="1" applyAlignment="1">
      <alignment horizontal="right" vertical="center"/>
    </xf>
    <xf numFmtId="3" fontId="46" fillId="33" borderId="53" xfId="0" applyNumberFormat="1" applyFont="1" applyFill="1" applyBorder="1" applyAlignment="1">
      <alignment horizontal="right" vertical="center"/>
    </xf>
    <xf numFmtId="3" fontId="46" fillId="33" borderId="50" xfId="0" applyNumberFormat="1" applyFont="1" applyFill="1" applyBorder="1" applyAlignment="1">
      <alignment horizontal="right" vertical="center"/>
    </xf>
    <xf numFmtId="0" fontId="46" fillId="35" borderId="62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181" fontId="46" fillId="35" borderId="60" xfId="62" applyNumberFormat="1" applyFont="1" applyFill="1" applyBorder="1" applyAlignment="1" applyProtection="1">
      <alignment horizontal="center" vertical="center"/>
      <protection/>
    </xf>
    <xf numFmtId="181" fontId="46" fillId="35" borderId="10" xfId="62" applyNumberFormat="1" applyFont="1" applyFill="1" applyBorder="1" applyAlignment="1" applyProtection="1">
      <alignment horizontal="center" vertical="center" wrapText="1"/>
      <protection/>
    </xf>
    <xf numFmtId="181" fontId="46" fillId="35" borderId="28" xfId="62" applyNumberFormat="1" applyFont="1" applyFill="1" applyBorder="1" applyAlignment="1" applyProtection="1">
      <alignment horizontal="center" vertical="center" wrapText="1"/>
      <protection/>
    </xf>
    <xf numFmtId="3" fontId="46" fillId="35" borderId="45" xfId="0" applyNumberFormat="1" applyFont="1" applyFill="1" applyBorder="1" applyAlignment="1">
      <alignment horizontal="right" vertical="center"/>
    </xf>
    <xf numFmtId="3" fontId="46" fillId="35" borderId="43" xfId="0" applyNumberFormat="1" applyFont="1" applyFill="1" applyBorder="1" applyAlignment="1">
      <alignment horizontal="right" vertical="center"/>
    </xf>
    <xf numFmtId="3" fontId="46" fillId="35" borderId="26" xfId="0" applyNumberFormat="1" applyFont="1" applyFill="1" applyBorder="1" applyAlignment="1">
      <alignment horizontal="right" vertical="center"/>
    </xf>
    <xf numFmtId="183" fontId="46" fillId="0" borderId="45" xfId="0" applyNumberFormat="1" applyFont="1" applyFill="1" applyBorder="1" applyAlignment="1">
      <alignment horizontal="right" vertical="center"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26" xfId="0" applyNumberFormat="1" applyFont="1" applyFill="1" applyBorder="1" applyAlignment="1">
      <alignment horizontal="right" vertical="center"/>
    </xf>
    <xf numFmtId="4" fontId="46" fillId="37" borderId="18" xfId="0" applyNumberFormat="1" applyFont="1" applyFill="1" applyBorder="1" applyAlignment="1">
      <alignment horizontal="right" vertical="center"/>
    </xf>
    <xf numFmtId="4" fontId="46" fillId="37" borderId="69" xfId="0" applyNumberFormat="1" applyFont="1" applyFill="1" applyBorder="1" applyAlignment="1">
      <alignment horizontal="right" vertical="center"/>
    </xf>
    <xf numFmtId="3" fontId="46" fillId="36" borderId="57" xfId="0" applyNumberFormat="1" applyFont="1" applyFill="1" applyBorder="1" applyAlignment="1">
      <alignment horizontal="right" vertical="center"/>
    </xf>
    <xf numFmtId="3" fontId="46" fillId="36" borderId="61" xfId="0" applyNumberFormat="1" applyFont="1" applyFill="1" applyBorder="1" applyAlignment="1">
      <alignment horizontal="right" vertical="center"/>
    </xf>
    <xf numFmtId="4" fontId="46" fillId="0" borderId="18" xfId="0" applyNumberFormat="1" applyFont="1" applyFill="1" applyBorder="1" applyAlignment="1">
      <alignment horizontal="right" vertical="center"/>
    </xf>
    <xf numFmtId="4" fontId="46" fillId="0" borderId="69" xfId="0" applyNumberFormat="1" applyFont="1" applyFill="1" applyBorder="1" applyAlignment="1">
      <alignment horizontal="right" vertical="center"/>
    </xf>
    <xf numFmtId="3" fontId="46" fillId="37" borderId="18" xfId="0" applyNumberFormat="1" applyFont="1" applyFill="1" applyBorder="1" applyAlignment="1">
      <alignment horizontal="right" vertical="center"/>
    </xf>
    <xf numFmtId="3" fontId="46" fillId="37" borderId="69" xfId="0" applyNumberFormat="1" applyFont="1" applyFill="1" applyBorder="1" applyAlignment="1">
      <alignment horizontal="right" vertical="center"/>
    </xf>
    <xf numFmtId="3" fontId="46" fillId="0" borderId="18" xfId="0" applyNumberFormat="1" applyFont="1" applyFill="1" applyBorder="1" applyAlignment="1">
      <alignment horizontal="right" vertical="center"/>
    </xf>
    <xf numFmtId="3" fontId="46" fillId="0" borderId="69" xfId="0" applyNumberFormat="1" applyFont="1" applyFill="1" applyBorder="1" applyAlignment="1">
      <alignment horizontal="right" vertical="center"/>
    </xf>
    <xf numFmtId="3" fontId="46" fillId="38" borderId="18" xfId="0" applyNumberFormat="1" applyFont="1" applyFill="1" applyBorder="1" applyAlignment="1">
      <alignment horizontal="right" vertical="center"/>
    </xf>
    <xf numFmtId="3" fontId="46" fillId="38" borderId="69" xfId="0" applyNumberFormat="1" applyFont="1" applyFill="1" applyBorder="1" applyAlignment="1">
      <alignment horizontal="right" vertical="center"/>
    </xf>
    <xf numFmtId="0" fontId="46" fillId="35" borderId="92" xfId="0" applyFont="1" applyFill="1" applyBorder="1" applyAlignment="1">
      <alignment horizontal="center" vertical="center"/>
    </xf>
    <xf numFmtId="0" fontId="46" fillId="35" borderId="93" xfId="0" applyFont="1" applyFill="1" applyBorder="1" applyAlignment="1">
      <alignment horizontal="center" vertical="center"/>
    </xf>
    <xf numFmtId="3" fontId="46" fillId="38" borderId="14" xfId="0" applyNumberFormat="1" applyFont="1" applyFill="1" applyBorder="1" applyAlignment="1">
      <alignment horizontal="right" vertical="center"/>
    </xf>
    <xf numFmtId="3" fontId="46" fillId="38" borderId="94" xfId="0" applyNumberFormat="1" applyFont="1" applyFill="1" applyBorder="1" applyAlignment="1">
      <alignment horizontal="right" vertical="center"/>
    </xf>
    <xf numFmtId="4" fontId="46" fillId="37" borderId="36" xfId="0" applyNumberFormat="1" applyFont="1" applyFill="1" applyBorder="1" applyAlignment="1">
      <alignment horizontal="right" vertical="center"/>
    </xf>
    <xf numFmtId="4" fontId="46" fillId="37" borderId="71" xfId="0" applyNumberFormat="1" applyFont="1" applyFill="1" applyBorder="1" applyAlignment="1">
      <alignment horizontal="right" vertical="center"/>
    </xf>
    <xf numFmtId="0" fontId="46" fillId="35" borderId="57" xfId="0" applyFont="1" applyFill="1" applyBorder="1" applyAlignment="1">
      <alignment horizontal="right" vertical="center"/>
    </xf>
    <xf numFmtId="0" fontId="46" fillId="35" borderId="77" xfId="0" applyFont="1" applyFill="1" applyBorder="1" applyAlignment="1">
      <alignment horizontal="right" vertical="center"/>
    </xf>
    <xf numFmtId="0" fontId="46" fillId="35" borderId="61" xfId="0" applyFont="1" applyFill="1" applyBorder="1" applyAlignment="1">
      <alignment horizontal="right" vertical="center"/>
    </xf>
    <xf numFmtId="49" fontId="46" fillId="33" borderId="78" xfId="0" applyNumberFormat="1" applyFont="1" applyFill="1" applyBorder="1" applyAlignment="1">
      <alignment horizontal="center" vertical="center" wrapText="1"/>
    </xf>
    <xf numFmtId="49" fontId="46" fillId="33" borderId="56" xfId="0" applyNumberFormat="1" applyFont="1" applyFill="1" applyBorder="1" applyAlignment="1">
      <alignment horizontal="center" vertical="center" wrapText="1"/>
    </xf>
    <xf numFmtId="49" fontId="46" fillId="33" borderId="74" xfId="0" applyNumberFormat="1" applyFont="1" applyFill="1" applyBorder="1" applyAlignment="1">
      <alignment horizontal="center" vertical="center" wrapText="1"/>
    </xf>
    <xf numFmtId="49" fontId="46" fillId="33" borderId="20" xfId="0" applyNumberFormat="1" applyFont="1" applyFill="1" applyBorder="1" applyAlignment="1">
      <alignment horizontal="center" vertical="center" wrapText="1"/>
    </xf>
    <xf numFmtId="49" fontId="46" fillId="33" borderId="75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28" xfId="0" applyNumberFormat="1" applyFont="1" applyFill="1" applyBorder="1" applyAlignment="1">
      <alignment horizontal="center" vertical="center" wrapText="1"/>
    </xf>
    <xf numFmtId="49" fontId="46" fillId="33" borderId="6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andard_A" xfId="62"/>
    <cellStyle name="Standard_A_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13</v>
      </c>
    </row>
    <row r="2" s="1" customFormat="1" ht="15" customHeight="1">
      <c r="AS2" s="1" t="s">
        <v>38</v>
      </c>
    </row>
    <row r="3" s="1" customFormat="1" ht="15" customHeight="1">
      <c r="AS3" s="1" t="s">
        <v>39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138</v>
      </c>
    </row>
    <row r="11" spans="2:3" s="1" customFormat="1" ht="15" customHeight="1">
      <c r="B11" s="1" t="s">
        <v>41</v>
      </c>
      <c r="C11" s="2" t="s">
        <v>199</v>
      </c>
    </row>
    <row r="12" s="1" customFormat="1" ht="15" customHeight="1"/>
    <row r="13" s="1" customFormat="1" ht="15" customHeight="1"/>
    <row r="14" spans="2:11" s="1" customFormat="1" ht="15" customHeight="1">
      <c r="B14" s="1" t="s">
        <v>77</v>
      </c>
      <c r="E14" s="426"/>
      <c r="F14" s="426"/>
      <c r="G14" s="426"/>
      <c r="H14" s="426"/>
      <c r="I14" s="426"/>
      <c r="J14" s="426"/>
      <c r="K14" s="426"/>
    </row>
    <row r="15" spans="2:11" s="1" customFormat="1" ht="15" customHeight="1">
      <c r="B15" s="1" t="s">
        <v>78</v>
      </c>
      <c r="E15" s="426"/>
      <c r="F15" s="426"/>
      <c r="G15" s="426"/>
      <c r="H15" s="426"/>
      <c r="I15" s="426"/>
      <c r="J15" s="426"/>
      <c r="K15" s="426"/>
    </row>
    <row r="16" spans="2:11" s="1" customFormat="1" ht="15" customHeight="1">
      <c r="B16" s="1" t="s">
        <v>97</v>
      </c>
      <c r="E16" s="426"/>
      <c r="F16" s="426"/>
      <c r="G16" s="426"/>
      <c r="H16" s="426"/>
      <c r="I16" s="426"/>
      <c r="J16" s="426"/>
      <c r="K16" s="426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186</v>
      </c>
      <c r="E18" s="5">
        <v>2015</v>
      </c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42</v>
      </c>
      <c r="E20" s="426"/>
      <c r="F20" s="426"/>
      <c r="G20" s="426"/>
      <c r="H20" s="426"/>
      <c r="I20" s="426"/>
      <c r="J20" s="426"/>
      <c r="K20" s="426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43</v>
      </c>
      <c r="D22" s="1" t="s">
        <v>14</v>
      </c>
      <c r="E22" s="426"/>
      <c r="F22" s="426"/>
      <c r="G22" s="426"/>
      <c r="H22" s="426"/>
      <c r="I22" s="426"/>
      <c r="J22" s="426"/>
      <c r="K22" s="426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15</v>
      </c>
      <c r="E24" s="426"/>
      <c r="F24" s="426"/>
      <c r="G24" s="426"/>
      <c r="H24" s="426"/>
      <c r="I24" s="426"/>
      <c r="J24" s="426"/>
      <c r="K24" s="426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40</v>
      </c>
      <c r="E26" s="426"/>
      <c r="F26" s="426"/>
      <c r="G26" s="426"/>
      <c r="H26" s="426"/>
      <c r="I26" s="426"/>
      <c r="J26" s="426"/>
      <c r="K26" s="426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80</v>
      </c>
      <c r="E28" s="427"/>
      <c r="F28" s="427"/>
      <c r="G28" s="427"/>
      <c r="H28" s="427"/>
      <c r="I28" s="427"/>
      <c r="J28" s="427"/>
      <c r="K28" s="427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79</v>
      </c>
    </row>
    <row r="31" spans="2:4" s="9" customFormat="1" ht="15" customHeight="1">
      <c r="B31" s="10" t="s">
        <v>145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425" t="s">
        <v>479</v>
      </c>
      <c r="C33" s="425"/>
      <c r="D33" s="425"/>
      <c r="E33" s="425"/>
      <c r="F33" s="425"/>
      <c r="G33" s="425"/>
      <c r="H33" s="425"/>
      <c r="I33" s="425"/>
      <c r="J33" s="425"/>
      <c r="K33" s="425"/>
    </row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</sheetData>
  <sheetProtection selectLockedCells="1"/>
  <mergeCells count="9">
    <mergeCell ref="B33:K33"/>
    <mergeCell ref="E16:K16"/>
    <mergeCell ref="E24:K24"/>
    <mergeCell ref="E26:K26"/>
    <mergeCell ref="E28:K28"/>
    <mergeCell ref="E14:K14"/>
    <mergeCell ref="E15:K15"/>
    <mergeCell ref="E20:K20"/>
    <mergeCell ref="E22:K22"/>
  </mergeCells>
  <printOptions horizontalCentered="1"/>
  <pageMargins left="0.75" right="0.75" top="0.41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1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82.8515625" style="9" customWidth="1"/>
    <col min="4" max="13" width="9.7109375" style="9" customWidth="1"/>
    <col min="14" max="15" width="9.7109375" style="54" customWidth="1"/>
    <col min="16" max="17" width="9.7109375" style="9" customWidth="1"/>
    <col min="18" max="16384" width="9.140625" style="9" customWidth="1"/>
  </cols>
  <sheetData>
    <row r="1" spans="2:66" ht="15" customHeight="1">
      <c r="B1" s="15" t="s">
        <v>98</v>
      </c>
      <c r="I1" s="1"/>
      <c r="J1" s="1"/>
      <c r="K1" s="1"/>
      <c r="L1" s="1"/>
      <c r="M1" s="1"/>
      <c r="N1" s="241"/>
      <c r="O1" s="2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9:66" ht="15" customHeight="1">
      <c r="I2" s="1"/>
      <c r="J2" s="1"/>
      <c r="K2" s="1"/>
      <c r="L2" s="1"/>
      <c r="M2" s="1"/>
      <c r="N2" s="241"/>
      <c r="O2" s="2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I3" s="1"/>
      <c r="J3" s="1"/>
      <c r="K3" s="1"/>
      <c r="L3" s="1"/>
      <c r="M3" s="1"/>
      <c r="N3" s="241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I4" s="1"/>
      <c r="J4" s="1"/>
      <c r="K4" s="1"/>
      <c r="L4" s="1"/>
      <c r="M4" s="1"/>
      <c r="N4" s="241"/>
      <c r="O4" s="2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44" t="str">
        <f>+CONCATENATE('Naslovna strana'!$B$28," ",'Naslovna strana'!$E$28)</f>
        <v>Датум обраде: </v>
      </c>
      <c r="I5" s="1"/>
      <c r="J5" s="1"/>
      <c r="K5" s="1"/>
      <c r="L5" s="1"/>
      <c r="M5" s="1"/>
      <c r="N5" s="241"/>
      <c r="O5" s="24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15" customHeight="1"/>
    <row r="7" ht="15" customHeight="1"/>
    <row r="8" spans="2:17" s="49" customFormat="1" ht="15" customHeight="1">
      <c r="B8" s="483" t="s">
        <v>499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</row>
    <row r="9" spans="2:15" s="49" customFormat="1" ht="15" customHeight="1" thickBot="1">
      <c r="B9" s="280"/>
      <c r="C9" s="280"/>
      <c r="D9" s="280"/>
      <c r="E9" s="280"/>
      <c r="F9" s="280"/>
      <c r="G9" s="280"/>
      <c r="H9" s="280"/>
      <c r="I9" s="280"/>
      <c r="J9" s="280"/>
      <c r="K9" s="280"/>
      <c r="N9" s="363"/>
      <c r="O9" s="363"/>
    </row>
    <row r="10" spans="2:17" s="49" customFormat="1" ht="26.25" thickTop="1">
      <c r="B10" s="108" t="s">
        <v>155</v>
      </c>
      <c r="C10" s="201" t="s">
        <v>44</v>
      </c>
      <c r="D10" s="201" t="s">
        <v>179</v>
      </c>
      <c r="E10" s="201" t="s">
        <v>180</v>
      </c>
      <c r="F10" s="201" t="s">
        <v>88</v>
      </c>
      <c r="G10" s="201" t="s">
        <v>89</v>
      </c>
      <c r="H10" s="201" t="s">
        <v>90</v>
      </c>
      <c r="I10" s="201" t="s">
        <v>91</v>
      </c>
      <c r="J10" s="109" t="s">
        <v>92</v>
      </c>
      <c r="K10" s="109" t="s">
        <v>181</v>
      </c>
      <c r="L10" s="109" t="s">
        <v>182</v>
      </c>
      <c r="M10" s="109" t="s">
        <v>183</v>
      </c>
      <c r="N10" s="559" t="s">
        <v>184</v>
      </c>
      <c r="O10" s="560"/>
      <c r="P10" s="109" t="s">
        <v>185</v>
      </c>
      <c r="Q10" s="278">
        <f>'Naslovna strana'!E18-1</f>
        <v>2014</v>
      </c>
    </row>
    <row r="11" spans="2:17" s="49" customFormat="1" ht="15" customHeight="1">
      <c r="B11" s="110" t="s">
        <v>16</v>
      </c>
      <c r="C11" s="111" t="s">
        <v>317</v>
      </c>
      <c r="D11" s="365">
        <f>'5. Troskovi distribucije'!F42</f>
        <v>0</v>
      </c>
      <c r="E11" s="365">
        <f>'5. Troskovi distribucije'!G42</f>
        <v>0</v>
      </c>
      <c r="F11" s="365">
        <f>'5. Troskovi distribucije'!H42</f>
        <v>0</v>
      </c>
      <c r="G11" s="365">
        <f>'5. Troskovi distribucije'!I42</f>
        <v>0</v>
      </c>
      <c r="H11" s="365">
        <f>'5. Troskovi distribucije'!J42</f>
        <v>0</v>
      </c>
      <c r="I11" s="365">
        <f>'5. Troskovi distribucije'!K42</f>
        <v>0</v>
      </c>
      <c r="J11" s="365">
        <f>'5. Troskovi distribucije'!L42</f>
        <v>0</v>
      </c>
      <c r="K11" s="365">
        <f>'5. Troskovi distribucije'!M42</f>
        <v>0</v>
      </c>
      <c r="L11" s="365">
        <f>'5. Troskovi distribucije'!N42</f>
        <v>0</v>
      </c>
      <c r="M11" s="365"/>
      <c r="N11" s="561"/>
      <c r="O11" s="562"/>
      <c r="P11" s="365"/>
      <c r="Q11" s="416"/>
    </row>
    <row r="12" spans="2:17" s="49" customFormat="1" ht="15" customHeight="1">
      <c r="B12" s="114" t="s">
        <v>17</v>
      </c>
      <c r="C12" s="115" t="s">
        <v>318</v>
      </c>
      <c r="D12" s="366">
        <f>'5. Troskovi distribucije'!F43</f>
        <v>0</v>
      </c>
      <c r="E12" s="366">
        <f>'5. Troskovi distribucije'!G43</f>
        <v>0</v>
      </c>
      <c r="F12" s="366">
        <f>'5. Troskovi distribucije'!H43</f>
        <v>0</v>
      </c>
      <c r="G12" s="366">
        <f>'5. Troskovi distribucije'!I43</f>
        <v>0</v>
      </c>
      <c r="H12" s="366">
        <f>'5. Troskovi distribucije'!J43</f>
        <v>0</v>
      </c>
      <c r="I12" s="366">
        <f>'5. Troskovi distribucije'!K43</f>
        <v>0</v>
      </c>
      <c r="J12" s="366">
        <f>'5. Troskovi distribucije'!L43</f>
        <v>0</v>
      </c>
      <c r="K12" s="366">
        <f>'5. Troskovi distribucije'!M43</f>
        <v>0</v>
      </c>
      <c r="L12" s="366">
        <f>'5. Troskovi distribucije'!N43</f>
        <v>0</v>
      </c>
      <c r="M12" s="366"/>
      <c r="N12" s="557"/>
      <c r="O12" s="558"/>
      <c r="P12" s="366"/>
      <c r="Q12" s="29"/>
    </row>
    <row r="13" spans="2:17" s="49" customFormat="1" ht="15" customHeight="1">
      <c r="B13" s="114" t="s">
        <v>18</v>
      </c>
      <c r="C13" s="115" t="s">
        <v>319</v>
      </c>
      <c r="D13" s="366">
        <f>'5. Troskovi distribucije'!F44</f>
        <v>0</v>
      </c>
      <c r="E13" s="366">
        <f>'5. Troskovi distribucije'!G44</f>
        <v>0</v>
      </c>
      <c r="F13" s="366">
        <f>'5. Troskovi distribucije'!H44</f>
        <v>0</v>
      </c>
      <c r="G13" s="366">
        <f>'5. Troskovi distribucije'!I44</f>
        <v>0</v>
      </c>
      <c r="H13" s="366">
        <f>'5. Troskovi distribucije'!J44</f>
        <v>0</v>
      </c>
      <c r="I13" s="366">
        <f>'5. Troskovi distribucije'!K44</f>
        <v>0</v>
      </c>
      <c r="J13" s="366">
        <f>'5. Troskovi distribucije'!L44</f>
        <v>0</v>
      </c>
      <c r="K13" s="366">
        <f>'5. Troskovi distribucije'!M44</f>
        <v>0</v>
      </c>
      <c r="L13" s="366">
        <f>'5. Troskovi distribucije'!N44</f>
        <v>0</v>
      </c>
      <c r="M13" s="366"/>
      <c r="N13" s="557"/>
      <c r="O13" s="558"/>
      <c r="P13" s="366"/>
      <c r="Q13" s="29"/>
    </row>
    <row r="14" spans="2:17" s="49" customFormat="1" ht="15" customHeight="1">
      <c r="B14" s="114" t="s">
        <v>62</v>
      </c>
      <c r="C14" s="115" t="s">
        <v>320</v>
      </c>
      <c r="D14" s="366">
        <f>'5. Troskovi distribucije'!F45</f>
        <v>0</v>
      </c>
      <c r="E14" s="366">
        <f>'5. Troskovi distribucije'!G45</f>
        <v>0</v>
      </c>
      <c r="F14" s="366">
        <f>'5. Troskovi distribucije'!H45</f>
        <v>0</v>
      </c>
      <c r="G14" s="366">
        <f>'5. Troskovi distribucije'!I45</f>
        <v>0</v>
      </c>
      <c r="H14" s="366">
        <f>'5. Troskovi distribucije'!J45</f>
        <v>0</v>
      </c>
      <c r="I14" s="366">
        <f>'5. Troskovi distribucije'!K45</f>
        <v>0</v>
      </c>
      <c r="J14" s="366">
        <f>'5. Troskovi distribucije'!L45</f>
        <v>0</v>
      </c>
      <c r="K14" s="366">
        <f>'5. Troskovi distribucije'!M45</f>
        <v>0</v>
      </c>
      <c r="L14" s="366">
        <f>'5. Troskovi distribucije'!N45</f>
        <v>0</v>
      </c>
      <c r="M14" s="366"/>
      <c r="N14" s="557"/>
      <c r="O14" s="558"/>
      <c r="P14" s="366"/>
      <c r="Q14" s="29"/>
    </row>
    <row r="15" spans="2:17" s="49" customFormat="1" ht="15" customHeight="1">
      <c r="B15" s="114" t="s">
        <v>24</v>
      </c>
      <c r="C15" s="115" t="s">
        <v>321</v>
      </c>
      <c r="D15" s="417">
        <f>'5. Troskovi distribucije'!F46</f>
        <v>0</v>
      </c>
      <c r="E15" s="417">
        <f>'5. Troskovi distribucije'!G46</f>
        <v>0</v>
      </c>
      <c r="F15" s="417">
        <f>'5. Troskovi distribucije'!H46</f>
        <v>0</v>
      </c>
      <c r="G15" s="417">
        <f>'5. Troskovi distribucije'!I46</f>
        <v>0</v>
      </c>
      <c r="H15" s="417">
        <f>'5. Troskovi distribucije'!J46</f>
        <v>0</v>
      </c>
      <c r="I15" s="417">
        <f>'5. Troskovi distribucije'!K46</f>
        <v>0</v>
      </c>
      <c r="J15" s="417">
        <f>'5. Troskovi distribucije'!L46</f>
        <v>0</v>
      </c>
      <c r="K15" s="417">
        <f>'5. Troskovi distribucije'!M46</f>
        <v>0</v>
      </c>
      <c r="L15" s="417">
        <f>'5. Troskovi distribucije'!N46</f>
        <v>0</v>
      </c>
      <c r="M15" s="417"/>
      <c r="N15" s="557"/>
      <c r="O15" s="558"/>
      <c r="P15" s="417"/>
      <c r="Q15" s="29"/>
    </row>
    <row r="16" spans="2:17" s="49" customFormat="1" ht="15">
      <c r="B16" s="114" t="s">
        <v>74</v>
      </c>
      <c r="C16" s="118" t="s">
        <v>322</v>
      </c>
      <c r="D16" s="366">
        <f>'5. Troskovi distribucije'!F47</f>
        <v>0</v>
      </c>
      <c r="E16" s="366">
        <f>'5. Troskovi distribucije'!G47</f>
        <v>0</v>
      </c>
      <c r="F16" s="366">
        <f>'5. Troskovi distribucije'!H47</f>
        <v>0</v>
      </c>
      <c r="G16" s="366">
        <f>'5. Troskovi distribucije'!I47</f>
        <v>0</v>
      </c>
      <c r="H16" s="366">
        <f>'5. Troskovi distribucije'!J47</f>
        <v>0</v>
      </c>
      <c r="I16" s="366">
        <f>'5. Troskovi distribucije'!K47</f>
        <v>0</v>
      </c>
      <c r="J16" s="366">
        <f>'5. Troskovi distribucije'!L47</f>
        <v>0</v>
      </c>
      <c r="K16" s="366">
        <f>'5. Troskovi distribucije'!M47</f>
        <v>0</v>
      </c>
      <c r="L16" s="366">
        <f>'5. Troskovi distribucije'!N47</f>
        <v>0</v>
      </c>
      <c r="M16" s="366"/>
      <c r="N16" s="557"/>
      <c r="O16" s="558"/>
      <c r="P16" s="366"/>
      <c r="Q16" s="29"/>
    </row>
    <row r="17" spans="2:17" s="49" customFormat="1" ht="15">
      <c r="B17" s="114" t="s">
        <v>76</v>
      </c>
      <c r="C17" s="118" t="s">
        <v>323</v>
      </c>
      <c r="D17" s="366">
        <f>'5. Troskovi distribucije'!F48</f>
        <v>0</v>
      </c>
      <c r="E17" s="366">
        <f>'5. Troskovi distribucije'!G48</f>
        <v>0</v>
      </c>
      <c r="F17" s="366">
        <f>'5. Troskovi distribucije'!H48</f>
        <v>0</v>
      </c>
      <c r="G17" s="366">
        <f>'5. Troskovi distribucije'!I48</f>
        <v>0</v>
      </c>
      <c r="H17" s="366">
        <f>'5. Troskovi distribucije'!J48</f>
        <v>0</v>
      </c>
      <c r="I17" s="366">
        <f>'5. Troskovi distribucije'!K48</f>
        <v>0</v>
      </c>
      <c r="J17" s="366">
        <f>'5. Troskovi distribucije'!L48</f>
        <v>0</v>
      </c>
      <c r="K17" s="366">
        <f>'5. Troskovi distribucije'!M48</f>
        <v>0</v>
      </c>
      <c r="L17" s="366">
        <f>'5. Troskovi distribucije'!N48</f>
        <v>0</v>
      </c>
      <c r="M17" s="366"/>
      <c r="N17" s="557"/>
      <c r="O17" s="558"/>
      <c r="P17" s="366"/>
      <c r="Q17" s="29"/>
    </row>
    <row r="18" spans="2:17" s="49" customFormat="1" ht="15">
      <c r="B18" s="114" t="s">
        <v>87</v>
      </c>
      <c r="C18" s="118" t="s">
        <v>324</v>
      </c>
      <c r="D18" s="366">
        <f>'5. Troskovi distribucije'!F49</f>
        <v>0</v>
      </c>
      <c r="E18" s="366">
        <f>'5. Troskovi distribucije'!G49</f>
        <v>0</v>
      </c>
      <c r="F18" s="366">
        <f>'5. Troskovi distribucije'!H49</f>
        <v>0</v>
      </c>
      <c r="G18" s="366">
        <f>'5. Troskovi distribucije'!I49</f>
        <v>0</v>
      </c>
      <c r="H18" s="366">
        <f>'5. Troskovi distribucije'!J49</f>
        <v>0</v>
      </c>
      <c r="I18" s="366">
        <f>'5. Troskovi distribucije'!K49</f>
        <v>0</v>
      </c>
      <c r="J18" s="366">
        <f>'5. Troskovi distribucije'!L49</f>
        <v>0</v>
      </c>
      <c r="K18" s="366">
        <f>'5. Troskovi distribucije'!M49</f>
        <v>0</v>
      </c>
      <c r="L18" s="366">
        <f>'5. Troskovi distribucije'!N49</f>
        <v>0</v>
      </c>
      <c r="M18" s="366"/>
      <c r="N18" s="557"/>
      <c r="O18" s="558"/>
      <c r="P18" s="366"/>
      <c r="Q18" s="29"/>
    </row>
    <row r="19" spans="2:17" s="49" customFormat="1" ht="15">
      <c r="B19" s="114" t="s">
        <v>125</v>
      </c>
      <c r="C19" s="118" t="s">
        <v>325</v>
      </c>
      <c r="D19" s="366">
        <f>'5. Troskovi distribucije'!F50</f>
        <v>0</v>
      </c>
      <c r="E19" s="366">
        <f>'5. Troskovi distribucije'!G50</f>
        <v>0</v>
      </c>
      <c r="F19" s="366">
        <f>'5. Troskovi distribucije'!H50</f>
        <v>0</v>
      </c>
      <c r="G19" s="366">
        <f>'5. Troskovi distribucije'!I50</f>
        <v>0</v>
      </c>
      <c r="H19" s="366">
        <f>'5. Troskovi distribucije'!J50</f>
        <v>0</v>
      </c>
      <c r="I19" s="366">
        <f>'5. Troskovi distribucije'!K50</f>
        <v>0</v>
      </c>
      <c r="J19" s="366">
        <f>'5. Troskovi distribucije'!L50</f>
        <v>0</v>
      </c>
      <c r="K19" s="366">
        <f>'5. Troskovi distribucije'!M50</f>
        <v>0</v>
      </c>
      <c r="L19" s="366">
        <f>'5. Troskovi distribucije'!N50</f>
        <v>0</v>
      </c>
      <c r="M19" s="366"/>
      <c r="N19" s="557"/>
      <c r="O19" s="558"/>
      <c r="P19" s="366"/>
      <c r="Q19" s="29"/>
    </row>
    <row r="20" spans="2:17" s="49" customFormat="1" ht="15" customHeight="1">
      <c r="B20" s="114" t="s">
        <v>135</v>
      </c>
      <c r="C20" s="118" t="s">
        <v>326</v>
      </c>
      <c r="D20" s="367"/>
      <c r="E20" s="367"/>
      <c r="F20" s="367"/>
      <c r="G20" s="367"/>
      <c r="H20" s="367"/>
      <c r="I20" s="367"/>
      <c r="J20" s="367"/>
      <c r="K20" s="367"/>
      <c r="L20" s="367"/>
      <c r="M20" s="418"/>
      <c r="N20" s="555"/>
      <c r="O20" s="556"/>
      <c r="P20" s="418"/>
      <c r="Q20" s="29"/>
    </row>
    <row r="21" spans="2:17" s="49" customFormat="1" ht="15" customHeight="1">
      <c r="B21" s="114" t="s">
        <v>136</v>
      </c>
      <c r="C21" s="118" t="s">
        <v>327</v>
      </c>
      <c r="D21" s="367"/>
      <c r="E21" s="367"/>
      <c r="F21" s="367"/>
      <c r="G21" s="367"/>
      <c r="H21" s="367"/>
      <c r="I21" s="367"/>
      <c r="J21" s="367"/>
      <c r="K21" s="367"/>
      <c r="L21" s="367"/>
      <c r="M21" s="418"/>
      <c r="N21" s="555"/>
      <c r="O21" s="556"/>
      <c r="P21" s="418"/>
      <c r="Q21" s="29"/>
    </row>
    <row r="22" spans="2:17" s="49" customFormat="1" ht="15" customHeight="1">
      <c r="B22" s="114" t="s">
        <v>137</v>
      </c>
      <c r="C22" s="118" t="s">
        <v>328</v>
      </c>
      <c r="D22" s="367"/>
      <c r="E22" s="367"/>
      <c r="F22" s="367"/>
      <c r="G22" s="367"/>
      <c r="H22" s="367"/>
      <c r="I22" s="367"/>
      <c r="J22" s="367"/>
      <c r="K22" s="367"/>
      <c r="L22" s="367"/>
      <c r="M22" s="418"/>
      <c r="N22" s="555"/>
      <c r="O22" s="556"/>
      <c r="P22" s="418"/>
      <c r="Q22" s="29"/>
    </row>
    <row r="23" spans="2:17" s="49" customFormat="1" ht="15" customHeight="1">
      <c r="B23" s="114" t="s">
        <v>253</v>
      </c>
      <c r="C23" s="118" t="s">
        <v>329</v>
      </c>
      <c r="D23" s="367"/>
      <c r="E23" s="367"/>
      <c r="F23" s="367"/>
      <c r="G23" s="367"/>
      <c r="H23" s="367"/>
      <c r="I23" s="367"/>
      <c r="J23" s="367"/>
      <c r="K23" s="367"/>
      <c r="L23" s="367"/>
      <c r="M23" s="418"/>
      <c r="N23" s="555"/>
      <c r="O23" s="556"/>
      <c r="P23" s="418"/>
      <c r="Q23" s="29"/>
    </row>
    <row r="24" spans="2:17" s="49" customFormat="1" ht="15" customHeight="1">
      <c r="B24" s="114" t="s">
        <v>254</v>
      </c>
      <c r="C24" s="118" t="s">
        <v>330</v>
      </c>
      <c r="D24" s="367"/>
      <c r="E24" s="367"/>
      <c r="F24" s="367"/>
      <c r="G24" s="367"/>
      <c r="H24" s="367"/>
      <c r="I24" s="367"/>
      <c r="J24" s="367"/>
      <c r="K24" s="367"/>
      <c r="L24" s="367"/>
      <c r="M24" s="418"/>
      <c r="N24" s="555"/>
      <c r="O24" s="556"/>
      <c r="P24" s="418"/>
      <c r="Q24" s="29"/>
    </row>
    <row r="25" spans="2:17" s="49" customFormat="1" ht="15" customHeight="1">
      <c r="B25" s="114" t="s">
        <v>255</v>
      </c>
      <c r="C25" s="115" t="s">
        <v>371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>
        <f>'5. Troskovi distribucije'!O51</f>
        <v>0</v>
      </c>
      <c r="N25" s="364"/>
      <c r="O25" s="368"/>
      <c r="P25" s="418">
        <f>'5. Troskovi distribucije'!Q51</f>
        <v>0</v>
      </c>
      <c r="Q25" s="29"/>
    </row>
    <row r="26" spans="2:17" s="49" customFormat="1" ht="15" customHeight="1">
      <c r="B26" s="114" t="s">
        <v>256</v>
      </c>
      <c r="C26" s="115" t="s">
        <v>372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18">
        <f>'5. Troskovi distribucije'!O52</f>
        <v>0</v>
      </c>
      <c r="N26" s="555">
        <f>'5. Troskovi distribucije'!P52</f>
        <v>0</v>
      </c>
      <c r="O26" s="556"/>
      <c r="P26" s="418">
        <f>'5. Troskovi distribucije'!Q52</f>
        <v>0</v>
      </c>
      <c r="Q26" s="29"/>
    </row>
    <row r="27" spans="2:17" s="49" customFormat="1" ht="15" customHeight="1">
      <c r="B27" s="114" t="s">
        <v>257</v>
      </c>
      <c r="C27" s="115" t="s">
        <v>373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>
        <f>'5. Troskovi distribucije'!O53</f>
        <v>0</v>
      </c>
      <c r="N27" s="555">
        <f>'5. Troskovi distribucije'!P53</f>
        <v>0</v>
      </c>
      <c r="O27" s="556"/>
      <c r="P27" s="418">
        <f>'5. Troskovi distribucije'!Q53</f>
        <v>0</v>
      </c>
      <c r="Q27" s="29"/>
    </row>
    <row r="28" spans="2:17" s="49" customFormat="1" ht="15" customHeight="1">
      <c r="B28" s="114" t="s">
        <v>258</v>
      </c>
      <c r="C28" s="115" t="s">
        <v>374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>
        <f>'5. Troskovi distribucije'!O54</f>
        <v>0</v>
      </c>
      <c r="N28" s="555">
        <f>'5. Troskovi distribucije'!P54</f>
        <v>0</v>
      </c>
      <c r="O28" s="556"/>
      <c r="P28" s="418">
        <f>'5. Troskovi distribucije'!Q54</f>
        <v>0</v>
      </c>
      <c r="Q28" s="29"/>
    </row>
    <row r="29" spans="2:17" s="49" customFormat="1" ht="15" customHeight="1">
      <c r="B29" s="114" t="s">
        <v>259</v>
      </c>
      <c r="C29" s="115" t="s">
        <v>375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>
        <f>'5. Troskovi distribucije'!O55</f>
        <v>0</v>
      </c>
      <c r="N29" s="555">
        <f>'5. Troskovi distribucije'!P55</f>
        <v>0</v>
      </c>
      <c r="O29" s="556"/>
      <c r="P29" s="418">
        <f>'5. Troskovi distribucije'!Q55</f>
        <v>0</v>
      </c>
      <c r="Q29" s="29"/>
    </row>
    <row r="30" spans="2:17" s="49" customFormat="1" ht="15" customHeight="1">
      <c r="B30" s="114" t="s">
        <v>262</v>
      </c>
      <c r="C30" s="115" t="s">
        <v>376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>
        <f>'5. Troskovi distribucije'!O56</f>
        <v>0</v>
      </c>
      <c r="N30" s="555">
        <f>'5. Troskovi distribucije'!P56</f>
        <v>0</v>
      </c>
      <c r="O30" s="556"/>
      <c r="P30" s="418">
        <f>'5. Troskovi distribucije'!Q56</f>
        <v>0</v>
      </c>
      <c r="Q30" s="29"/>
    </row>
    <row r="31" spans="2:17" s="49" customFormat="1" ht="15" customHeight="1">
      <c r="B31" s="114" t="s">
        <v>263</v>
      </c>
      <c r="C31" s="115" t="s">
        <v>377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>
        <f>'5. Troskovi distribucije'!O57</f>
        <v>0</v>
      </c>
      <c r="N31" s="555">
        <f>'5. Troskovi distribucije'!P57</f>
        <v>0</v>
      </c>
      <c r="O31" s="556"/>
      <c r="P31" s="418">
        <f>'5. Troskovi distribucije'!Q57</f>
        <v>0</v>
      </c>
      <c r="Q31" s="29"/>
    </row>
    <row r="32" spans="2:17" s="49" customFormat="1" ht="15" customHeight="1">
      <c r="B32" s="114" t="s">
        <v>264</v>
      </c>
      <c r="C32" s="118" t="s">
        <v>400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>
        <f>'5. Troskovi distribucije'!O58</f>
        <v>0</v>
      </c>
      <c r="N32" s="555">
        <f>'5. Troskovi distribucije'!P58</f>
        <v>0</v>
      </c>
      <c r="O32" s="556"/>
      <c r="P32" s="418">
        <f>'5. Troskovi distribucije'!Q58</f>
        <v>0</v>
      </c>
      <c r="Q32" s="29"/>
    </row>
    <row r="33" spans="2:17" s="49" customFormat="1" ht="15" customHeight="1">
      <c r="B33" s="114" t="s">
        <v>265</v>
      </c>
      <c r="C33" s="118" t="s">
        <v>401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>
        <f>'5. Troskovi distribucije'!O59</f>
        <v>0</v>
      </c>
      <c r="N33" s="555">
        <f>'5. Troskovi distribucije'!P59</f>
        <v>0</v>
      </c>
      <c r="O33" s="556"/>
      <c r="P33" s="418">
        <f>'5. Troskovi distribucije'!Q59</f>
        <v>0</v>
      </c>
      <c r="Q33" s="29"/>
    </row>
    <row r="34" spans="2:17" s="49" customFormat="1" ht="15" customHeight="1">
      <c r="B34" s="114" t="s">
        <v>288</v>
      </c>
      <c r="C34" s="115" t="s">
        <v>402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>
        <f>'5. Troskovi distribucije'!O60</f>
        <v>0</v>
      </c>
      <c r="N34" s="555">
        <f>'5. Troskovi distribucije'!P60</f>
        <v>0</v>
      </c>
      <c r="O34" s="556"/>
      <c r="P34" s="418">
        <f>'5. Troskovi distribucije'!Q60</f>
        <v>0</v>
      </c>
      <c r="Q34" s="29"/>
    </row>
    <row r="35" spans="2:17" s="49" customFormat="1" ht="15" customHeight="1">
      <c r="B35" s="114" t="s">
        <v>289</v>
      </c>
      <c r="C35" s="118" t="s">
        <v>403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>
        <f>'5. Troskovi distribucije'!O61</f>
        <v>0</v>
      </c>
      <c r="N35" s="555">
        <f>'5. Troskovi distribucije'!P61</f>
        <v>0</v>
      </c>
      <c r="O35" s="556"/>
      <c r="P35" s="418">
        <f>'5. Troskovi distribucije'!Q61</f>
        <v>0</v>
      </c>
      <c r="Q35" s="29"/>
    </row>
    <row r="36" spans="2:17" s="49" customFormat="1" ht="15" customHeight="1">
      <c r="B36" s="114" t="s">
        <v>290</v>
      </c>
      <c r="C36" s="118" t="s">
        <v>404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>
        <f>'5. Troskovi distribucije'!O62</f>
        <v>0</v>
      </c>
      <c r="N36" s="555">
        <f>'5. Troskovi distribucije'!P62</f>
        <v>0</v>
      </c>
      <c r="O36" s="556"/>
      <c r="P36" s="418">
        <f>'5. Troskovi distribucije'!Q62</f>
        <v>0</v>
      </c>
      <c r="Q36" s="29"/>
    </row>
    <row r="37" spans="2:17" s="49" customFormat="1" ht="15" customHeight="1">
      <c r="B37" s="114" t="s">
        <v>291</v>
      </c>
      <c r="C37" s="115" t="s">
        <v>405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>
        <f>'5. Troskovi distribucije'!O63</f>
        <v>0</v>
      </c>
      <c r="N37" s="555">
        <f>'5. Troskovi distribucije'!P63</f>
        <v>0</v>
      </c>
      <c r="O37" s="556"/>
      <c r="P37" s="418">
        <f>'5. Troskovi distribucije'!Q63</f>
        <v>0</v>
      </c>
      <c r="Q37" s="29"/>
    </row>
    <row r="38" spans="2:17" s="49" customFormat="1" ht="15" customHeight="1">
      <c r="B38" s="114" t="s">
        <v>292</v>
      </c>
      <c r="C38" s="115" t="s">
        <v>429</v>
      </c>
      <c r="D38" s="418"/>
      <c r="E38" s="418"/>
      <c r="F38" s="418"/>
      <c r="G38" s="418"/>
      <c r="H38" s="418"/>
      <c r="I38" s="418"/>
      <c r="J38" s="418"/>
      <c r="K38" s="418"/>
      <c r="L38" s="418"/>
      <c r="M38" s="367"/>
      <c r="N38" s="553"/>
      <c r="O38" s="554"/>
      <c r="P38" s="367"/>
      <c r="Q38" s="29"/>
    </row>
    <row r="39" spans="2:17" s="49" customFormat="1" ht="15" customHeight="1">
      <c r="B39" s="114" t="s">
        <v>293</v>
      </c>
      <c r="C39" s="115" t="s">
        <v>430</v>
      </c>
      <c r="D39" s="418"/>
      <c r="E39" s="418"/>
      <c r="F39" s="418"/>
      <c r="G39" s="418"/>
      <c r="H39" s="418"/>
      <c r="I39" s="418"/>
      <c r="J39" s="418"/>
      <c r="K39" s="418"/>
      <c r="L39" s="418"/>
      <c r="M39" s="367"/>
      <c r="N39" s="553"/>
      <c r="O39" s="554"/>
      <c r="P39" s="367"/>
      <c r="Q39" s="29"/>
    </row>
    <row r="40" spans="2:17" s="49" customFormat="1" ht="15" customHeight="1">
      <c r="B40" s="114" t="s">
        <v>294</v>
      </c>
      <c r="C40" s="115" t="s">
        <v>431</v>
      </c>
      <c r="D40" s="418"/>
      <c r="E40" s="418"/>
      <c r="F40" s="418"/>
      <c r="G40" s="418"/>
      <c r="H40" s="418"/>
      <c r="I40" s="418"/>
      <c r="J40" s="418"/>
      <c r="K40" s="418"/>
      <c r="L40" s="418"/>
      <c r="M40" s="367"/>
      <c r="N40" s="553"/>
      <c r="O40" s="554"/>
      <c r="P40" s="367"/>
      <c r="Q40" s="29"/>
    </row>
    <row r="41" spans="2:17" s="49" customFormat="1" ht="15" customHeight="1">
      <c r="B41" s="114" t="s">
        <v>295</v>
      </c>
      <c r="C41" s="115" t="s">
        <v>432</v>
      </c>
      <c r="D41" s="418"/>
      <c r="E41" s="418"/>
      <c r="F41" s="418"/>
      <c r="G41" s="418"/>
      <c r="H41" s="418"/>
      <c r="I41" s="418"/>
      <c r="J41" s="418"/>
      <c r="K41" s="418"/>
      <c r="L41" s="418"/>
      <c r="M41" s="367"/>
      <c r="N41" s="553"/>
      <c r="O41" s="554"/>
      <c r="P41" s="367"/>
      <c r="Q41" s="29"/>
    </row>
    <row r="42" spans="2:17" s="49" customFormat="1" ht="15" customHeight="1">
      <c r="B42" s="114" t="s">
        <v>296</v>
      </c>
      <c r="C42" s="115" t="s">
        <v>433</v>
      </c>
      <c r="D42" s="418"/>
      <c r="E42" s="418"/>
      <c r="F42" s="418"/>
      <c r="G42" s="418"/>
      <c r="H42" s="418"/>
      <c r="I42" s="418"/>
      <c r="J42" s="418"/>
      <c r="K42" s="418"/>
      <c r="L42" s="418"/>
      <c r="M42" s="367"/>
      <c r="N42" s="553"/>
      <c r="O42" s="554"/>
      <c r="P42" s="367"/>
      <c r="Q42" s="29"/>
    </row>
    <row r="43" spans="2:17" s="49" customFormat="1" ht="15" customHeight="1">
      <c r="B43" s="114" t="s">
        <v>297</v>
      </c>
      <c r="C43" s="115" t="s">
        <v>434</v>
      </c>
      <c r="D43" s="418"/>
      <c r="E43" s="418"/>
      <c r="F43" s="418"/>
      <c r="G43" s="418"/>
      <c r="H43" s="418"/>
      <c r="I43" s="418"/>
      <c r="J43" s="418"/>
      <c r="K43" s="418"/>
      <c r="L43" s="418"/>
      <c r="M43" s="367"/>
      <c r="N43" s="553"/>
      <c r="O43" s="554"/>
      <c r="P43" s="367"/>
      <c r="Q43" s="29"/>
    </row>
    <row r="44" spans="2:17" s="49" customFormat="1" ht="15" customHeight="1">
      <c r="B44" s="114" t="s">
        <v>298</v>
      </c>
      <c r="C44" s="115" t="s">
        <v>435</v>
      </c>
      <c r="D44" s="418"/>
      <c r="E44" s="418"/>
      <c r="F44" s="418"/>
      <c r="G44" s="418"/>
      <c r="H44" s="418"/>
      <c r="I44" s="418"/>
      <c r="J44" s="418"/>
      <c r="K44" s="418"/>
      <c r="L44" s="418"/>
      <c r="M44" s="367"/>
      <c r="N44" s="553"/>
      <c r="O44" s="554"/>
      <c r="P44" s="367"/>
      <c r="Q44" s="29"/>
    </row>
    <row r="45" spans="2:17" s="49" customFormat="1" ht="15" customHeight="1">
      <c r="B45" s="114" t="s">
        <v>388</v>
      </c>
      <c r="C45" s="115" t="s">
        <v>415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356"/>
      <c r="N45" s="551"/>
      <c r="O45" s="552"/>
      <c r="P45" s="356"/>
      <c r="Q45" s="419"/>
    </row>
    <row r="46" spans="2:17" s="49" customFormat="1" ht="15" customHeight="1">
      <c r="B46" s="114" t="s">
        <v>389</v>
      </c>
      <c r="C46" s="115" t="s">
        <v>414</v>
      </c>
      <c r="D46" s="119"/>
      <c r="E46" s="119"/>
      <c r="F46" s="119"/>
      <c r="G46" s="119"/>
      <c r="H46" s="119"/>
      <c r="I46" s="119"/>
      <c r="J46" s="119"/>
      <c r="K46" s="119"/>
      <c r="L46" s="119"/>
      <c r="M46" s="356"/>
      <c r="N46" s="551"/>
      <c r="O46" s="552"/>
      <c r="P46" s="356"/>
      <c r="Q46" s="419"/>
    </row>
    <row r="47" spans="2:17" s="49" customFormat="1" ht="15" customHeight="1">
      <c r="B47" s="114" t="s">
        <v>390</v>
      </c>
      <c r="C47" s="115" t="s">
        <v>381</v>
      </c>
      <c r="D47" s="119"/>
      <c r="E47" s="119"/>
      <c r="F47" s="119"/>
      <c r="G47" s="119"/>
      <c r="H47" s="119"/>
      <c r="I47" s="119"/>
      <c r="J47" s="119"/>
      <c r="K47" s="119"/>
      <c r="L47" s="119"/>
      <c r="M47" s="356"/>
      <c r="N47" s="551"/>
      <c r="O47" s="552"/>
      <c r="P47" s="356"/>
      <c r="Q47" s="419"/>
    </row>
    <row r="48" spans="2:17" s="49" customFormat="1" ht="15" customHeight="1">
      <c r="B48" s="114" t="s">
        <v>391</v>
      </c>
      <c r="C48" s="115" t="s">
        <v>416</v>
      </c>
      <c r="D48" s="119"/>
      <c r="E48" s="119"/>
      <c r="F48" s="119"/>
      <c r="G48" s="119"/>
      <c r="H48" s="119"/>
      <c r="I48" s="119"/>
      <c r="J48" s="119"/>
      <c r="K48" s="119"/>
      <c r="L48" s="119"/>
      <c r="M48" s="356"/>
      <c r="N48" s="551"/>
      <c r="O48" s="552"/>
      <c r="P48" s="356"/>
      <c r="Q48" s="419"/>
    </row>
    <row r="49" spans="2:17" s="49" customFormat="1" ht="15" customHeight="1">
      <c r="B49" s="114" t="s">
        <v>398</v>
      </c>
      <c r="C49" s="115" t="s">
        <v>417</v>
      </c>
      <c r="D49" s="119"/>
      <c r="E49" s="119"/>
      <c r="F49" s="119"/>
      <c r="G49" s="119"/>
      <c r="H49" s="119"/>
      <c r="I49" s="119"/>
      <c r="J49" s="119"/>
      <c r="K49" s="119"/>
      <c r="L49" s="119"/>
      <c r="M49" s="356"/>
      <c r="N49" s="551"/>
      <c r="O49" s="552"/>
      <c r="P49" s="356"/>
      <c r="Q49" s="419"/>
    </row>
    <row r="50" spans="2:17" s="49" customFormat="1" ht="15" customHeight="1">
      <c r="B50" s="114" t="s">
        <v>407</v>
      </c>
      <c r="C50" s="115" t="s">
        <v>418</v>
      </c>
      <c r="D50" s="119"/>
      <c r="E50" s="119"/>
      <c r="F50" s="119"/>
      <c r="G50" s="119"/>
      <c r="H50" s="119"/>
      <c r="I50" s="119"/>
      <c r="J50" s="119"/>
      <c r="K50" s="119"/>
      <c r="L50" s="119"/>
      <c r="M50" s="356"/>
      <c r="N50" s="551"/>
      <c r="O50" s="552"/>
      <c r="P50" s="356"/>
      <c r="Q50" s="419"/>
    </row>
    <row r="51" spans="2:17" s="49" customFormat="1" ht="15" customHeight="1">
      <c r="B51" s="114" t="s">
        <v>408</v>
      </c>
      <c r="C51" s="115" t="s">
        <v>419</v>
      </c>
      <c r="D51" s="119"/>
      <c r="E51" s="119"/>
      <c r="F51" s="119"/>
      <c r="G51" s="119"/>
      <c r="H51" s="119"/>
      <c r="I51" s="119"/>
      <c r="J51" s="119"/>
      <c r="K51" s="119"/>
      <c r="L51" s="119"/>
      <c r="M51" s="356"/>
      <c r="N51" s="551"/>
      <c r="O51" s="552"/>
      <c r="P51" s="356"/>
      <c r="Q51" s="419"/>
    </row>
    <row r="52" spans="2:17" s="49" customFormat="1" ht="15" customHeight="1">
      <c r="B52" s="114" t="s">
        <v>409</v>
      </c>
      <c r="C52" s="115" t="s">
        <v>420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356"/>
      <c r="N52" s="551"/>
      <c r="O52" s="552"/>
      <c r="P52" s="356"/>
      <c r="Q52" s="419"/>
    </row>
    <row r="53" spans="2:17" s="49" customFormat="1" ht="15" customHeight="1">
      <c r="B53" s="114" t="s">
        <v>410</v>
      </c>
      <c r="C53" s="115" t="s">
        <v>421</v>
      </c>
      <c r="D53" s="119"/>
      <c r="E53" s="119"/>
      <c r="F53" s="119"/>
      <c r="G53" s="119"/>
      <c r="H53" s="119"/>
      <c r="I53" s="119"/>
      <c r="J53" s="119"/>
      <c r="K53" s="119"/>
      <c r="L53" s="119"/>
      <c r="M53" s="356"/>
      <c r="N53" s="551"/>
      <c r="O53" s="552"/>
      <c r="P53" s="356"/>
      <c r="Q53" s="419"/>
    </row>
    <row r="54" spans="2:20" s="49" customFormat="1" ht="15" customHeight="1">
      <c r="B54" s="114" t="s">
        <v>411</v>
      </c>
      <c r="C54" s="115" t="s">
        <v>422</v>
      </c>
      <c r="D54" s="119"/>
      <c r="E54" s="119"/>
      <c r="F54" s="119"/>
      <c r="G54" s="119"/>
      <c r="H54" s="119"/>
      <c r="I54" s="119"/>
      <c r="J54" s="119"/>
      <c r="K54" s="119"/>
      <c r="L54" s="119"/>
      <c r="M54" s="356"/>
      <c r="N54" s="551"/>
      <c r="O54" s="552"/>
      <c r="P54" s="356"/>
      <c r="Q54" s="419"/>
      <c r="T54" s="362"/>
    </row>
    <row r="55" spans="2:17" s="49" customFormat="1" ht="15" customHeight="1">
      <c r="B55" s="114" t="s">
        <v>412</v>
      </c>
      <c r="C55" s="115" t="s">
        <v>423</v>
      </c>
      <c r="D55" s="119"/>
      <c r="E55" s="119"/>
      <c r="F55" s="119"/>
      <c r="G55" s="119"/>
      <c r="H55" s="119"/>
      <c r="I55" s="119"/>
      <c r="J55" s="119"/>
      <c r="K55" s="119"/>
      <c r="L55" s="119"/>
      <c r="M55" s="356"/>
      <c r="N55" s="551"/>
      <c r="O55" s="552"/>
      <c r="P55" s="356"/>
      <c r="Q55" s="419"/>
    </row>
    <row r="56" spans="2:17" s="49" customFormat="1" ht="15" customHeight="1">
      <c r="B56" s="114" t="s">
        <v>450</v>
      </c>
      <c r="C56" s="115" t="s">
        <v>424</v>
      </c>
      <c r="D56" s="119"/>
      <c r="E56" s="119"/>
      <c r="F56" s="119"/>
      <c r="G56" s="119"/>
      <c r="H56" s="119"/>
      <c r="I56" s="119"/>
      <c r="J56" s="119"/>
      <c r="K56" s="119"/>
      <c r="L56" s="119"/>
      <c r="M56" s="356"/>
      <c r="N56" s="551"/>
      <c r="O56" s="552"/>
      <c r="P56" s="356"/>
      <c r="Q56" s="419"/>
    </row>
    <row r="57" spans="2:17" s="49" customFormat="1" ht="15" customHeight="1">
      <c r="B57" s="114" t="s">
        <v>451</v>
      </c>
      <c r="C57" s="115" t="s">
        <v>425</v>
      </c>
      <c r="D57" s="119"/>
      <c r="E57" s="119"/>
      <c r="F57" s="119"/>
      <c r="G57" s="119"/>
      <c r="H57" s="119"/>
      <c r="I57" s="119"/>
      <c r="J57" s="119"/>
      <c r="K57" s="119"/>
      <c r="L57" s="119"/>
      <c r="M57" s="356"/>
      <c r="N57" s="551"/>
      <c r="O57" s="552"/>
      <c r="P57" s="356"/>
      <c r="Q57" s="419"/>
    </row>
    <row r="58" spans="2:17" s="49" customFormat="1" ht="15" customHeight="1">
      <c r="B58" s="114" t="s">
        <v>452</v>
      </c>
      <c r="C58" s="115" t="s">
        <v>426</v>
      </c>
      <c r="D58" s="119"/>
      <c r="E58" s="119"/>
      <c r="F58" s="119"/>
      <c r="G58" s="119"/>
      <c r="H58" s="119"/>
      <c r="I58" s="119"/>
      <c r="J58" s="119"/>
      <c r="K58" s="119"/>
      <c r="L58" s="119"/>
      <c r="M58" s="356"/>
      <c r="N58" s="551"/>
      <c r="O58" s="552"/>
      <c r="P58" s="356"/>
      <c r="Q58" s="419"/>
    </row>
    <row r="59" spans="2:17" s="49" customFormat="1" ht="15" customHeight="1">
      <c r="B59" s="114" t="s">
        <v>453</v>
      </c>
      <c r="C59" s="115" t="s">
        <v>436</v>
      </c>
      <c r="D59" s="356"/>
      <c r="E59" s="356"/>
      <c r="F59" s="356"/>
      <c r="G59" s="356"/>
      <c r="H59" s="356"/>
      <c r="I59" s="356"/>
      <c r="J59" s="356"/>
      <c r="K59" s="356"/>
      <c r="L59" s="356"/>
      <c r="M59" s="119"/>
      <c r="N59" s="422"/>
      <c r="O59" s="423"/>
      <c r="P59" s="119"/>
      <c r="Q59" s="419"/>
    </row>
    <row r="60" spans="2:17" s="49" customFormat="1" ht="15" customHeight="1">
      <c r="B60" s="114" t="s">
        <v>454</v>
      </c>
      <c r="C60" s="115" t="s">
        <v>437</v>
      </c>
      <c r="D60" s="356"/>
      <c r="E60" s="356"/>
      <c r="F60" s="356"/>
      <c r="G60" s="356"/>
      <c r="H60" s="356"/>
      <c r="I60" s="356"/>
      <c r="J60" s="356"/>
      <c r="K60" s="356"/>
      <c r="L60" s="356"/>
      <c r="M60" s="119"/>
      <c r="N60" s="547"/>
      <c r="O60" s="548"/>
      <c r="P60" s="119"/>
      <c r="Q60" s="419"/>
    </row>
    <row r="61" spans="2:17" s="49" customFormat="1" ht="15" customHeight="1">
      <c r="B61" s="114" t="s">
        <v>455</v>
      </c>
      <c r="C61" s="115" t="s">
        <v>439</v>
      </c>
      <c r="D61" s="356"/>
      <c r="E61" s="356"/>
      <c r="F61" s="356"/>
      <c r="G61" s="356"/>
      <c r="H61" s="356"/>
      <c r="I61" s="356"/>
      <c r="J61" s="356"/>
      <c r="K61" s="356"/>
      <c r="L61" s="356"/>
      <c r="M61" s="119"/>
      <c r="N61" s="547"/>
      <c r="O61" s="548"/>
      <c r="P61" s="119"/>
      <c r="Q61" s="419"/>
    </row>
    <row r="62" spans="2:17" s="49" customFormat="1" ht="15" customHeight="1">
      <c r="B62" s="114" t="s">
        <v>456</v>
      </c>
      <c r="C62" s="115" t="s">
        <v>440</v>
      </c>
      <c r="D62" s="356"/>
      <c r="E62" s="356"/>
      <c r="F62" s="356"/>
      <c r="G62" s="356"/>
      <c r="H62" s="356"/>
      <c r="I62" s="356"/>
      <c r="J62" s="356"/>
      <c r="K62" s="356"/>
      <c r="L62" s="356"/>
      <c r="M62" s="119"/>
      <c r="N62" s="547"/>
      <c r="O62" s="548"/>
      <c r="P62" s="119"/>
      <c r="Q62" s="419"/>
    </row>
    <row r="63" spans="2:17" s="49" customFormat="1" ht="15" customHeight="1">
      <c r="B63" s="114" t="s">
        <v>457</v>
      </c>
      <c r="C63" s="115" t="s">
        <v>441</v>
      </c>
      <c r="D63" s="356"/>
      <c r="E63" s="356"/>
      <c r="F63" s="356"/>
      <c r="G63" s="356"/>
      <c r="H63" s="356"/>
      <c r="I63" s="356"/>
      <c r="J63" s="356"/>
      <c r="K63" s="356"/>
      <c r="L63" s="356"/>
      <c r="M63" s="119"/>
      <c r="N63" s="547"/>
      <c r="O63" s="548"/>
      <c r="P63" s="119"/>
      <c r="Q63" s="419"/>
    </row>
    <row r="64" spans="2:17" s="49" customFormat="1" ht="15" customHeight="1">
      <c r="B64" s="114" t="s">
        <v>458</v>
      </c>
      <c r="C64" s="115" t="s">
        <v>438</v>
      </c>
      <c r="D64" s="356"/>
      <c r="E64" s="356"/>
      <c r="F64" s="356"/>
      <c r="G64" s="356"/>
      <c r="H64" s="356"/>
      <c r="I64" s="356"/>
      <c r="J64" s="356"/>
      <c r="K64" s="356"/>
      <c r="L64" s="356"/>
      <c r="M64" s="119"/>
      <c r="N64" s="547"/>
      <c r="O64" s="548"/>
      <c r="P64" s="119"/>
      <c r="Q64" s="419"/>
    </row>
    <row r="65" spans="2:17" s="49" customFormat="1" ht="15" customHeight="1">
      <c r="B65" s="114" t="s">
        <v>459</v>
      </c>
      <c r="C65" s="115" t="s">
        <v>442</v>
      </c>
      <c r="D65" s="356"/>
      <c r="E65" s="356"/>
      <c r="F65" s="356"/>
      <c r="G65" s="356"/>
      <c r="H65" s="356"/>
      <c r="I65" s="356"/>
      <c r="J65" s="356"/>
      <c r="K65" s="356"/>
      <c r="L65" s="356"/>
      <c r="M65" s="119"/>
      <c r="N65" s="547"/>
      <c r="O65" s="548"/>
      <c r="P65" s="119"/>
      <c r="Q65" s="419"/>
    </row>
    <row r="66" spans="2:17" s="49" customFormat="1" ht="15" customHeight="1">
      <c r="B66" s="114" t="s">
        <v>460</v>
      </c>
      <c r="C66" s="115" t="s">
        <v>393</v>
      </c>
      <c r="D66" s="356"/>
      <c r="E66" s="356"/>
      <c r="F66" s="356"/>
      <c r="G66" s="356"/>
      <c r="H66" s="356"/>
      <c r="I66" s="356"/>
      <c r="J66" s="356"/>
      <c r="K66" s="356"/>
      <c r="L66" s="356"/>
      <c r="M66" s="119"/>
      <c r="N66" s="547"/>
      <c r="O66" s="548"/>
      <c r="P66" s="119"/>
      <c r="Q66" s="419"/>
    </row>
    <row r="67" spans="2:17" s="49" customFormat="1" ht="15" customHeight="1">
      <c r="B67" s="114" t="s">
        <v>461</v>
      </c>
      <c r="C67" s="115" t="s">
        <v>392</v>
      </c>
      <c r="D67" s="356"/>
      <c r="E67" s="356"/>
      <c r="F67" s="356"/>
      <c r="G67" s="356"/>
      <c r="H67" s="356"/>
      <c r="I67" s="356"/>
      <c r="J67" s="356"/>
      <c r="K67" s="356"/>
      <c r="L67" s="356"/>
      <c r="M67" s="119"/>
      <c r="N67" s="547"/>
      <c r="O67" s="548"/>
      <c r="P67" s="119"/>
      <c r="Q67" s="419"/>
    </row>
    <row r="68" spans="2:17" s="49" customFormat="1" ht="15" customHeight="1">
      <c r="B68" s="114" t="s">
        <v>462</v>
      </c>
      <c r="C68" s="115" t="s">
        <v>394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119"/>
      <c r="N68" s="547"/>
      <c r="O68" s="548"/>
      <c r="P68" s="119"/>
      <c r="Q68" s="419"/>
    </row>
    <row r="69" spans="2:17" s="49" customFormat="1" ht="15" customHeight="1">
      <c r="B69" s="114" t="s">
        <v>463</v>
      </c>
      <c r="C69" s="115" t="s">
        <v>395</v>
      </c>
      <c r="D69" s="356"/>
      <c r="E69" s="356"/>
      <c r="F69" s="356"/>
      <c r="G69" s="356"/>
      <c r="H69" s="356"/>
      <c r="I69" s="356"/>
      <c r="J69" s="356"/>
      <c r="K69" s="356"/>
      <c r="L69" s="356"/>
      <c r="M69" s="119"/>
      <c r="N69" s="547"/>
      <c r="O69" s="548"/>
      <c r="P69" s="119"/>
      <c r="Q69" s="419"/>
    </row>
    <row r="70" spans="2:17" s="49" customFormat="1" ht="15" customHeight="1">
      <c r="B70" s="114" t="s">
        <v>464</v>
      </c>
      <c r="C70" s="115" t="s">
        <v>396</v>
      </c>
      <c r="D70" s="356"/>
      <c r="E70" s="356"/>
      <c r="F70" s="356"/>
      <c r="G70" s="356"/>
      <c r="H70" s="356"/>
      <c r="I70" s="356"/>
      <c r="J70" s="356"/>
      <c r="K70" s="356"/>
      <c r="L70" s="356"/>
      <c r="M70" s="119"/>
      <c r="N70" s="547"/>
      <c r="O70" s="548"/>
      <c r="P70" s="119"/>
      <c r="Q70" s="419"/>
    </row>
    <row r="71" spans="2:17" s="49" customFormat="1" ht="15" customHeight="1">
      <c r="B71" s="114" t="s">
        <v>465</v>
      </c>
      <c r="C71" s="115" t="s">
        <v>397</v>
      </c>
      <c r="D71" s="356"/>
      <c r="E71" s="356"/>
      <c r="F71" s="356"/>
      <c r="G71" s="356"/>
      <c r="H71" s="356"/>
      <c r="I71" s="356"/>
      <c r="J71" s="356"/>
      <c r="K71" s="356"/>
      <c r="L71" s="356"/>
      <c r="M71" s="119"/>
      <c r="N71" s="547"/>
      <c r="O71" s="548"/>
      <c r="P71" s="119"/>
      <c r="Q71" s="419"/>
    </row>
    <row r="72" spans="2:17" s="49" customFormat="1" ht="15" customHeight="1">
      <c r="B72" s="114" t="s">
        <v>466</v>
      </c>
      <c r="C72" s="115" t="s">
        <v>443</v>
      </c>
      <c r="D72" s="356"/>
      <c r="E72" s="356"/>
      <c r="F72" s="356"/>
      <c r="G72" s="356"/>
      <c r="H72" s="356"/>
      <c r="I72" s="356"/>
      <c r="J72" s="356"/>
      <c r="K72" s="356"/>
      <c r="L72" s="356"/>
      <c r="M72" s="119"/>
      <c r="N72" s="547"/>
      <c r="O72" s="548"/>
      <c r="P72" s="119"/>
      <c r="Q72" s="419"/>
    </row>
    <row r="73" spans="2:17" s="49" customFormat="1" ht="15" customHeight="1">
      <c r="B73" s="114" t="s">
        <v>467</v>
      </c>
      <c r="C73" s="115" t="s">
        <v>444</v>
      </c>
      <c r="D73" s="356"/>
      <c r="E73" s="356"/>
      <c r="F73" s="356"/>
      <c r="G73" s="356"/>
      <c r="H73" s="356"/>
      <c r="I73" s="356"/>
      <c r="J73" s="356"/>
      <c r="K73" s="356"/>
      <c r="L73" s="356"/>
      <c r="M73" s="119"/>
      <c r="N73" s="547"/>
      <c r="O73" s="548"/>
      <c r="P73" s="119"/>
      <c r="Q73" s="419"/>
    </row>
    <row r="74" spans="2:17" s="49" customFormat="1" ht="15" customHeight="1">
      <c r="B74" s="114" t="s">
        <v>468</v>
      </c>
      <c r="C74" s="115" t="s">
        <v>445</v>
      </c>
      <c r="D74" s="356"/>
      <c r="E74" s="356"/>
      <c r="F74" s="356"/>
      <c r="G74" s="356"/>
      <c r="H74" s="356"/>
      <c r="I74" s="356"/>
      <c r="J74" s="356"/>
      <c r="K74" s="356"/>
      <c r="L74" s="356"/>
      <c r="M74" s="119"/>
      <c r="N74" s="547"/>
      <c r="O74" s="548"/>
      <c r="P74" s="119"/>
      <c r="Q74" s="419"/>
    </row>
    <row r="75" spans="2:17" s="49" customFormat="1" ht="15" customHeight="1">
      <c r="B75" s="114" t="s">
        <v>469</v>
      </c>
      <c r="C75" s="115" t="s">
        <v>446</v>
      </c>
      <c r="D75" s="356"/>
      <c r="E75" s="356"/>
      <c r="F75" s="356"/>
      <c r="G75" s="356"/>
      <c r="H75" s="356"/>
      <c r="I75" s="356"/>
      <c r="J75" s="356"/>
      <c r="K75" s="356"/>
      <c r="L75" s="356"/>
      <c r="M75" s="119"/>
      <c r="N75" s="547"/>
      <c r="O75" s="548"/>
      <c r="P75" s="119"/>
      <c r="Q75" s="419"/>
    </row>
    <row r="76" spans="2:17" s="49" customFormat="1" ht="15" customHeight="1">
      <c r="B76" s="114" t="s">
        <v>470</v>
      </c>
      <c r="C76" s="115" t="s">
        <v>447</v>
      </c>
      <c r="D76" s="356"/>
      <c r="E76" s="356"/>
      <c r="F76" s="356"/>
      <c r="G76" s="356"/>
      <c r="H76" s="356"/>
      <c r="I76" s="356"/>
      <c r="J76" s="356"/>
      <c r="K76" s="356"/>
      <c r="L76" s="356"/>
      <c r="M76" s="119"/>
      <c r="N76" s="547"/>
      <c r="O76" s="548"/>
      <c r="P76" s="119"/>
      <c r="Q76" s="419"/>
    </row>
    <row r="77" spans="2:17" s="49" customFormat="1" ht="15" customHeight="1">
      <c r="B77" s="114" t="s">
        <v>471</v>
      </c>
      <c r="C77" s="115" t="s">
        <v>448</v>
      </c>
      <c r="D77" s="356"/>
      <c r="E77" s="356"/>
      <c r="F77" s="356"/>
      <c r="G77" s="356"/>
      <c r="H77" s="356"/>
      <c r="I77" s="356"/>
      <c r="J77" s="356"/>
      <c r="K77" s="356"/>
      <c r="L77" s="356"/>
      <c r="M77" s="119"/>
      <c r="N77" s="547"/>
      <c r="O77" s="548"/>
      <c r="P77" s="119"/>
      <c r="Q77" s="419"/>
    </row>
    <row r="78" spans="2:17" s="49" customFormat="1" ht="15" customHeight="1">
      <c r="B78" s="114" t="s">
        <v>472</v>
      </c>
      <c r="C78" s="115" t="s">
        <v>449</v>
      </c>
      <c r="D78" s="356"/>
      <c r="E78" s="356"/>
      <c r="F78" s="356"/>
      <c r="G78" s="356"/>
      <c r="H78" s="356"/>
      <c r="I78" s="356"/>
      <c r="J78" s="356"/>
      <c r="K78" s="356"/>
      <c r="L78" s="356"/>
      <c r="M78" s="119"/>
      <c r="N78" s="547"/>
      <c r="O78" s="548"/>
      <c r="P78" s="119"/>
      <c r="Q78" s="419"/>
    </row>
    <row r="79" spans="2:17" s="49" customFormat="1" ht="15" customHeight="1" thickBot="1">
      <c r="B79" s="122" t="s">
        <v>473</v>
      </c>
      <c r="C79" s="123" t="s">
        <v>332</v>
      </c>
      <c r="D79" s="420">
        <f>(D11*D45+D12*D46+D13*D47+D14*D48+D15*D49+D16*D50/12+D17*D51/12+D18*D52/12+D19*D53/12+D20*D54/12+D21*D55/12+D22*D56/12+D23*D57/12+D24*D58/12)/1000</f>
        <v>0</v>
      </c>
      <c r="E79" s="420">
        <f>(E11*E45+E12*E46+E13*E47+E14*E48+E15*E49+E16*E50/12+E17*E51/12+E18*E52/12+E19*E53/12+E20*E54/12+E21*E55/12+E22*E56/12+E23*E57/12+E24*E58/12)/1000</f>
        <v>0</v>
      </c>
      <c r="F79" s="420">
        <f>(F11*F45+F12*F46+F13*F47+F14*F48+F15*F49+F16*F50/12+F17*F51/12+F18*F52/12+F19*F53/12+F20*F54/12+F21*F55/12+F22*F56/12+F23*F57/12+F24*F58/12)/1000</f>
        <v>0</v>
      </c>
      <c r="G79" s="420">
        <f aca="true" t="shared" si="0" ref="G79:L79">(G11*G45+G12*G46+G13*G47+G14*G48+G15*G49+G16*G50/12+G17*G51/12+G18*G52/12+G19*G53/12+G20*G54/12+G21*G55/12+G22*G56/12+G23*G57/12+G24*G58/12)/1000</f>
        <v>0</v>
      </c>
      <c r="H79" s="420">
        <f t="shared" si="0"/>
        <v>0</v>
      </c>
      <c r="I79" s="420">
        <f t="shared" si="0"/>
        <v>0</v>
      </c>
      <c r="J79" s="420">
        <f t="shared" si="0"/>
        <v>0</v>
      </c>
      <c r="K79" s="420">
        <f t="shared" si="0"/>
        <v>0</v>
      </c>
      <c r="L79" s="420">
        <f t="shared" si="0"/>
        <v>0</v>
      </c>
      <c r="M79" s="420">
        <f>+(M25*M59+M26*M60+M27*M61+M28*M62+M29*M63+M30*M64+M31*M65+M32*M66/12+M33*M67/12+M34*M68/12+M35*M69/12+M36*M70/12+M37*M71/12+M38*M72/12+M39*M73/12+M40*M74/12+M41*M75/12+M42*M76/12+M43*M77/12+M44*M78/12)/1000</f>
        <v>0</v>
      </c>
      <c r="N79" s="549">
        <f>+(N25*N59+N26*N60+N27*N61+N28*N62+N29*N63+N30*N64+N31*N65+N32*N66/12+N33*N67/12+N34*N68/12+N35*N69/12+N36*N70/12+N37*N71/12+N38*N72/12+N39*N73/12+N40*N74/12+N41*N75/12+N42*N76/12+N43*N77/12+N44*N78/12+O25*O59)/1000</f>
        <v>0</v>
      </c>
      <c r="O79" s="550"/>
      <c r="P79" s="420">
        <f>+(P25*P59+P26*P60+P27*P61+P28*P62+P29*P63+P30*P64+P31*P65+P32*P66/12+P33*P67/12+P34*P68/12+P35*P69/12+P36*P70/12+P37*P71/12+P38*P72/12+P39*P73/12+P40*P74/12+P41*P75/12+P42*P76/12+P43*P77/12+P44*P78/12)/1000</f>
        <v>0</v>
      </c>
      <c r="Q79" s="421">
        <f>SUM(D79:P79)</f>
        <v>0</v>
      </c>
    </row>
    <row r="80" spans="2:17" s="49" customFormat="1" ht="32.25" customHeight="1" thickTop="1">
      <c r="B80" s="468" t="s">
        <v>504</v>
      </c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</row>
    <row r="81" spans="3:15" s="49" customFormat="1" ht="15" customHeight="1">
      <c r="C81" s="3"/>
      <c r="N81" s="363"/>
      <c r="O81" s="363"/>
    </row>
    <row r="82" spans="2:17" s="49" customFormat="1" ht="15" customHeight="1">
      <c r="B82" s="483" t="s">
        <v>500</v>
      </c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</row>
    <row r="83" spans="2:15" s="49" customFormat="1" ht="15" customHeight="1" thickBot="1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N83" s="363"/>
      <c r="O83" s="363"/>
    </row>
    <row r="84" spans="2:17" s="49" customFormat="1" ht="26.25" thickTop="1">
      <c r="B84" s="108" t="s">
        <v>155</v>
      </c>
      <c r="C84" s="201" t="s">
        <v>44</v>
      </c>
      <c r="D84" s="201" t="s">
        <v>179</v>
      </c>
      <c r="E84" s="201" t="s">
        <v>180</v>
      </c>
      <c r="F84" s="201" t="s">
        <v>88</v>
      </c>
      <c r="G84" s="201" t="s">
        <v>89</v>
      </c>
      <c r="H84" s="201" t="s">
        <v>90</v>
      </c>
      <c r="I84" s="201" t="s">
        <v>91</v>
      </c>
      <c r="J84" s="109" t="s">
        <v>92</v>
      </c>
      <c r="K84" s="109" t="s">
        <v>181</v>
      </c>
      <c r="L84" s="109" t="s">
        <v>182</v>
      </c>
      <c r="M84" s="109" t="s">
        <v>183</v>
      </c>
      <c r="N84" s="559" t="s">
        <v>184</v>
      </c>
      <c r="O84" s="560"/>
      <c r="P84" s="109" t="s">
        <v>185</v>
      </c>
      <c r="Q84" s="278">
        <f>'Naslovna strana'!E18-2</f>
        <v>2013</v>
      </c>
    </row>
    <row r="85" spans="2:17" s="49" customFormat="1" ht="15" customHeight="1">
      <c r="B85" s="110" t="s">
        <v>16</v>
      </c>
      <c r="C85" s="111" t="s">
        <v>317</v>
      </c>
      <c r="D85" s="243">
        <f>'5. Troskovi distribucije'!F92</f>
        <v>0</v>
      </c>
      <c r="E85" s="243">
        <f>'5. Troskovi distribucije'!G92</f>
        <v>0</v>
      </c>
      <c r="F85" s="243">
        <f>'5. Troskovi distribucije'!H92</f>
        <v>0</v>
      </c>
      <c r="G85" s="243">
        <f>'5. Troskovi distribucije'!I92</f>
        <v>0</v>
      </c>
      <c r="H85" s="243">
        <f>'5. Troskovi distribucije'!J92</f>
        <v>0</v>
      </c>
      <c r="I85" s="243">
        <f>'5. Troskovi distribucije'!K92</f>
        <v>0</v>
      </c>
      <c r="J85" s="243">
        <f>'5. Troskovi distribucije'!L92</f>
        <v>0</v>
      </c>
      <c r="K85" s="243">
        <f>'5. Troskovi distribucije'!M92</f>
        <v>0</v>
      </c>
      <c r="L85" s="243">
        <f>'5. Troskovi distribucije'!N92</f>
        <v>0</v>
      </c>
      <c r="M85" s="243">
        <f>'5. Troskovi distribucije'!O92</f>
        <v>0</v>
      </c>
      <c r="N85" s="561">
        <f>'5. Troskovi distribucije'!P92</f>
        <v>0</v>
      </c>
      <c r="O85" s="562"/>
      <c r="P85" s="243">
        <f>'5. Troskovi distribucije'!Q92</f>
        <v>0</v>
      </c>
      <c r="Q85" s="113">
        <f>SUM(D85:P85)</f>
        <v>0</v>
      </c>
    </row>
    <row r="86" spans="2:17" s="49" customFormat="1" ht="15" customHeight="1">
      <c r="B86" s="114" t="s">
        <v>17</v>
      </c>
      <c r="C86" s="115" t="s">
        <v>318</v>
      </c>
      <c r="D86" s="245">
        <f>'5. Troskovi distribucije'!F93</f>
        <v>0</v>
      </c>
      <c r="E86" s="245">
        <f>'5. Troskovi distribucije'!G93</f>
        <v>0</v>
      </c>
      <c r="F86" s="245">
        <f>'5. Troskovi distribucije'!H93</f>
        <v>0</v>
      </c>
      <c r="G86" s="245">
        <f>'5. Troskovi distribucije'!I93</f>
        <v>0</v>
      </c>
      <c r="H86" s="245">
        <f>'5. Troskovi distribucije'!J93</f>
        <v>0</v>
      </c>
      <c r="I86" s="245">
        <f>'5. Troskovi distribucije'!K93</f>
        <v>0</v>
      </c>
      <c r="J86" s="245">
        <f>'5. Troskovi distribucije'!L93</f>
        <v>0</v>
      </c>
      <c r="K86" s="245">
        <f>'5. Troskovi distribucije'!M93</f>
        <v>0</v>
      </c>
      <c r="L86" s="245">
        <f>'5. Troskovi distribucije'!N93</f>
        <v>0</v>
      </c>
      <c r="M86" s="245">
        <f>'5. Troskovi distribucije'!O93</f>
        <v>0</v>
      </c>
      <c r="N86" s="557">
        <f>'5. Troskovi distribucije'!P93</f>
        <v>0</v>
      </c>
      <c r="O86" s="558"/>
      <c r="P86" s="245">
        <f>'5. Troskovi distribucije'!Q93</f>
        <v>0</v>
      </c>
      <c r="Q86" s="117">
        <f>SUM(D86:P86)</f>
        <v>0</v>
      </c>
    </row>
    <row r="87" spans="2:17" s="49" customFormat="1" ht="15" customHeight="1">
      <c r="B87" s="114" t="s">
        <v>18</v>
      </c>
      <c r="C87" s="115" t="s">
        <v>319</v>
      </c>
      <c r="D87" s="245">
        <f>'5. Troskovi distribucije'!F94</f>
        <v>0</v>
      </c>
      <c r="E87" s="245">
        <f>'5. Troskovi distribucije'!G94</f>
        <v>0</v>
      </c>
      <c r="F87" s="245">
        <f>'5. Troskovi distribucije'!H94</f>
        <v>0</v>
      </c>
      <c r="G87" s="245">
        <f>'5. Troskovi distribucije'!I94</f>
        <v>0</v>
      </c>
      <c r="H87" s="245">
        <f>'5. Troskovi distribucije'!J94</f>
        <v>0</v>
      </c>
      <c r="I87" s="245">
        <f>'5. Troskovi distribucije'!K94</f>
        <v>0</v>
      </c>
      <c r="J87" s="245">
        <f>'5. Troskovi distribucije'!L94</f>
        <v>0</v>
      </c>
      <c r="K87" s="245">
        <f>'5. Troskovi distribucije'!M94</f>
        <v>0</v>
      </c>
      <c r="L87" s="245">
        <f>'5. Troskovi distribucije'!N94</f>
        <v>0</v>
      </c>
      <c r="M87" s="245">
        <f>'5. Troskovi distribucije'!O94</f>
        <v>0</v>
      </c>
      <c r="N87" s="557">
        <f>'5. Troskovi distribucije'!P94</f>
        <v>0</v>
      </c>
      <c r="O87" s="558"/>
      <c r="P87" s="245">
        <f>'5. Troskovi distribucije'!Q94</f>
        <v>0</v>
      </c>
      <c r="Q87" s="117">
        <f>SUM(D87:P87)</f>
        <v>0</v>
      </c>
    </row>
    <row r="88" spans="2:17" s="49" customFormat="1" ht="15" customHeight="1">
      <c r="B88" s="114" t="s">
        <v>62</v>
      </c>
      <c r="C88" s="115" t="s">
        <v>320</v>
      </c>
      <c r="D88" s="245">
        <f>'5. Troskovi distribucije'!F95</f>
        <v>0</v>
      </c>
      <c r="E88" s="245">
        <f>'5. Troskovi distribucije'!G95</f>
        <v>0</v>
      </c>
      <c r="F88" s="245">
        <f>'5. Troskovi distribucije'!H95</f>
        <v>0</v>
      </c>
      <c r="G88" s="245">
        <f>'5. Troskovi distribucije'!I95</f>
        <v>0</v>
      </c>
      <c r="H88" s="245">
        <f>'5. Troskovi distribucije'!J95</f>
        <v>0</v>
      </c>
      <c r="I88" s="245">
        <f>'5. Troskovi distribucije'!K95</f>
        <v>0</v>
      </c>
      <c r="J88" s="245">
        <f>'5. Troskovi distribucije'!L95</f>
        <v>0</v>
      </c>
      <c r="K88" s="245">
        <f>'5. Troskovi distribucije'!M95</f>
        <v>0</v>
      </c>
      <c r="L88" s="245">
        <f>'5. Troskovi distribucije'!N95</f>
        <v>0</v>
      </c>
      <c r="M88" s="245">
        <f>'5. Troskovi distribucije'!O95</f>
        <v>0</v>
      </c>
      <c r="N88" s="557">
        <f>'5. Troskovi distribucije'!P95</f>
        <v>0</v>
      </c>
      <c r="O88" s="558"/>
      <c r="P88" s="245">
        <f>'5. Troskovi distribucije'!Q95</f>
        <v>0</v>
      </c>
      <c r="Q88" s="117">
        <f>SUM(D88:P88)</f>
        <v>0</v>
      </c>
    </row>
    <row r="89" spans="2:17" s="49" customFormat="1" ht="15" customHeight="1">
      <c r="B89" s="114" t="s">
        <v>24</v>
      </c>
      <c r="C89" s="115" t="s">
        <v>321</v>
      </c>
      <c r="D89" s="245">
        <f>'5. Troskovi distribucije'!F96</f>
        <v>0</v>
      </c>
      <c r="E89" s="245">
        <f>'5. Troskovi distribucije'!G96</f>
        <v>0</v>
      </c>
      <c r="F89" s="245">
        <f>'5. Troskovi distribucije'!H96</f>
        <v>0</v>
      </c>
      <c r="G89" s="245">
        <f>'5. Troskovi distribucije'!I96</f>
        <v>0</v>
      </c>
      <c r="H89" s="245">
        <f>'5. Troskovi distribucije'!J96</f>
        <v>0</v>
      </c>
      <c r="I89" s="245">
        <f>'5. Troskovi distribucije'!K96</f>
        <v>0</v>
      </c>
      <c r="J89" s="245">
        <f>'5. Troskovi distribucije'!L96</f>
        <v>0</v>
      </c>
      <c r="K89" s="245">
        <f>'5. Troskovi distribucije'!M96</f>
        <v>0</v>
      </c>
      <c r="L89" s="245">
        <f>'5. Troskovi distribucije'!N96</f>
        <v>0</v>
      </c>
      <c r="M89" s="245">
        <f>'5. Troskovi distribucije'!O96</f>
        <v>0</v>
      </c>
      <c r="N89" s="557">
        <f>'5. Troskovi distribucije'!P96</f>
        <v>0</v>
      </c>
      <c r="O89" s="558"/>
      <c r="P89" s="245">
        <f>'5. Troskovi distribucije'!Q96</f>
        <v>0</v>
      </c>
      <c r="Q89" s="117">
        <f>SUM(D89:P89)</f>
        <v>0</v>
      </c>
    </row>
    <row r="90" spans="2:17" s="49" customFormat="1" ht="15">
      <c r="B90" s="114">
        <v>6</v>
      </c>
      <c r="C90" s="118" t="s">
        <v>322</v>
      </c>
      <c r="D90" s="245">
        <f>'5. Troskovi distribucije'!F97</f>
        <v>0</v>
      </c>
      <c r="E90" s="245">
        <f>'5. Troskovi distribucije'!G97</f>
        <v>0</v>
      </c>
      <c r="F90" s="245">
        <f>'5. Troskovi distribucije'!H97</f>
        <v>0</v>
      </c>
      <c r="G90" s="245">
        <f>'5. Troskovi distribucije'!I97</f>
        <v>0</v>
      </c>
      <c r="H90" s="245">
        <f>'5. Troskovi distribucije'!J97</f>
        <v>0</v>
      </c>
      <c r="I90" s="245">
        <f>'5. Troskovi distribucije'!K97</f>
        <v>0</v>
      </c>
      <c r="J90" s="245">
        <f>'5. Troskovi distribucije'!L97</f>
        <v>0</v>
      </c>
      <c r="K90" s="245">
        <f>'5. Troskovi distribucije'!M97</f>
        <v>0</v>
      </c>
      <c r="L90" s="245">
        <f>'5. Troskovi distribucije'!N97</f>
        <v>0</v>
      </c>
      <c r="M90" s="245">
        <f>'5. Troskovi distribucije'!O97</f>
        <v>0</v>
      </c>
      <c r="N90" s="557">
        <f>'5. Troskovi distribucije'!P97</f>
        <v>0</v>
      </c>
      <c r="O90" s="558"/>
      <c r="P90" s="245">
        <f>'5. Troskovi distribucije'!Q97</f>
        <v>0</v>
      </c>
      <c r="Q90" s="117"/>
    </row>
    <row r="91" spans="2:17" s="49" customFormat="1" ht="15">
      <c r="B91" s="114" t="s">
        <v>76</v>
      </c>
      <c r="C91" s="118" t="s">
        <v>323</v>
      </c>
      <c r="D91" s="245">
        <f>'5. Troskovi distribucije'!F98</f>
        <v>0</v>
      </c>
      <c r="E91" s="245">
        <f>'5. Troskovi distribucije'!G98</f>
        <v>0</v>
      </c>
      <c r="F91" s="245">
        <f>'5. Troskovi distribucije'!H98</f>
        <v>0</v>
      </c>
      <c r="G91" s="245">
        <f>'5. Troskovi distribucije'!I98</f>
        <v>0</v>
      </c>
      <c r="H91" s="245">
        <f>'5. Troskovi distribucije'!J98</f>
        <v>0</v>
      </c>
      <c r="I91" s="245">
        <f>'5. Troskovi distribucije'!K98</f>
        <v>0</v>
      </c>
      <c r="J91" s="245">
        <f>'5. Troskovi distribucije'!L98</f>
        <v>0</v>
      </c>
      <c r="K91" s="245">
        <f>'5. Troskovi distribucije'!M98</f>
        <v>0</v>
      </c>
      <c r="L91" s="245">
        <f>'5. Troskovi distribucije'!N98</f>
        <v>0</v>
      </c>
      <c r="M91" s="245">
        <f>'5. Troskovi distribucije'!O98</f>
        <v>0</v>
      </c>
      <c r="N91" s="557">
        <f>'5. Troskovi distribucije'!P98</f>
        <v>0</v>
      </c>
      <c r="O91" s="558"/>
      <c r="P91" s="245">
        <f>'5. Troskovi distribucije'!Q98</f>
        <v>0</v>
      </c>
      <c r="Q91" s="117"/>
    </row>
    <row r="92" spans="2:17" s="49" customFormat="1" ht="15">
      <c r="B92" s="114" t="s">
        <v>87</v>
      </c>
      <c r="C92" s="118" t="s">
        <v>324</v>
      </c>
      <c r="D92" s="245">
        <f>'5. Troskovi distribucije'!F99</f>
        <v>0</v>
      </c>
      <c r="E92" s="245">
        <f>'5. Troskovi distribucije'!G99</f>
        <v>0</v>
      </c>
      <c r="F92" s="245">
        <f>'5. Troskovi distribucije'!H99</f>
        <v>0</v>
      </c>
      <c r="G92" s="245">
        <f>'5. Troskovi distribucije'!I99</f>
        <v>0</v>
      </c>
      <c r="H92" s="245">
        <f>'5. Troskovi distribucije'!J99</f>
        <v>0</v>
      </c>
      <c r="I92" s="245">
        <f>'5. Troskovi distribucije'!K99</f>
        <v>0</v>
      </c>
      <c r="J92" s="245">
        <f>'5. Troskovi distribucije'!L99</f>
        <v>0</v>
      </c>
      <c r="K92" s="245">
        <f>'5. Troskovi distribucije'!M99</f>
        <v>0</v>
      </c>
      <c r="L92" s="245">
        <f>'5. Troskovi distribucije'!N99</f>
        <v>0</v>
      </c>
      <c r="M92" s="245">
        <f>'5. Troskovi distribucije'!O99</f>
        <v>0</v>
      </c>
      <c r="N92" s="557">
        <f>'5. Troskovi distribucije'!P99</f>
        <v>0</v>
      </c>
      <c r="O92" s="558"/>
      <c r="P92" s="245">
        <f>'5. Troskovi distribucije'!Q99</f>
        <v>0</v>
      </c>
      <c r="Q92" s="117"/>
    </row>
    <row r="93" spans="2:17" s="49" customFormat="1" ht="15">
      <c r="B93" s="114" t="s">
        <v>125</v>
      </c>
      <c r="C93" s="118" t="s">
        <v>325</v>
      </c>
      <c r="D93" s="245">
        <f>'5. Troskovi distribucije'!F100</f>
        <v>0</v>
      </c>
      <c r="E93" s="245">
        <f>'5. Troskovi distribucije'!G100</f>
        <v>0</v>
      </c>
      <c r="F93" s="245">
        <f>'5. Troskovi distribucije'!H100</f>
        <v>0</v>
      </c>
      <c r="G93" s="245">
        <f>'5. Troskovi distribucije'!I100</f>
        <v>0</v>
      </c>
      <c r="H93" s="245">
        <f>'5. Troskovi distribucije'!J100</f>
        <v>0</v>
      </c>
      <c r="I93" s="245">
        <f>'5. Troskovi distribucije'!K100</f>
        <v>0</v>
      </c>
      <c r="J93" s="245">
        <f>'5. Troskovi distribucije'!L100</f>
        <v>0</v>
      </c>
      <c r="K93" s="245">
        <f>'5. Troskovi distribucije'!M100</f>
        <v>0</v>
      </c>
      <c r="L93" s="245">
        <f>'5. Troskovi distribucije'!N100</f>
        <v>0</v>
      </c>
      <c r="M93" s="245">
        <f>'5. Troskovi distribucije'!O100</f>
        <v>0</v>
      </c>
      <c r="N93" s="557">
        <f>'5. Troskovi distribucije'!P100</f>
        <v>0</v>
      </c>
      <c r="O93" s="558"/>
      <c r="P93" s="245">
        <f>'5. Troskovi distribucije'!Q100</f>
        <v>0</v>
      </c>
      <c r="Q93" s="117"/>
    </row>
    <row r="94" spans="2:17" s="49" customFormat="1" ht="15" customHeight="1">
      <c r="B94" s="114" t="s">
        <v>135</v>
      </c>
      <c r="C94" s="118" t="s">
        <v>326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553"/>
      <c r="O94" s="554"/>
      <c r="P94" s="116"/>
      <c r="Q94" s="117"/>
    </row>
    <row r="95" spans="2:17" s="49" customFormat="1" ht="15" customHeight="1">
      <c r="B95" s="114" t="s">
        <v>136</v>
      </c>
      <c r="C95" s="118" t="s">
        <v>327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553"/>
      <c r="O95" s="554"/>
      <c r="P95" s="116"/>
      <c r="Q95" s="117"/>
    </row>
    <row r="96" spans="2:17" s="49" customFormat="1" ht="15" customHeight="1">
      <c r="B96" s="114" t="s">
        <v>137</v>
      </c>
      <c r="C96" s="118" t="s">
        <v>328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553"/>
      <c r="O96" s="554"/>
      <c r="P96" s="116"/>
      <c r="Q96" s="117"/>
    </row>
    <row r="97" spans="2:17" s="49" customFormat="1" ht="15" customHeight="1">
      <c r="B97" s="114" t="s">
        <v>253</v>
      </c>
      <c r="C97" s="118" t="s">
        <v>329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553"/>
      <c r="O97" s="554"/>
      <c r="P97" s="116"/>
      <c r="Q97" s="117"/>
    </row>
    <row r="98" spans="2:17" s="49" customFormat="1" ht="15" customHeight="1">
      <c r="B98" s="114" t="s">
        <v>254</v>
      </c>
      <c r="C98" s="118" t="s">
        <v>330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553"/>
      <c r="O98" s="554"/>
      <c r="P98" s="116"/>
      <c r="Q98" s="117"/>
    </row>
    <row r="99" spans="2:17" s="49" customFormat="1" ht="15" customHeight="1">
      <c r="B99" s="114" t="s">
        <v>255</v>
      </c>
      <c r="C99" s="115" t="s">
        <v>427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547"/>
      <c r="O99" s="548"/>
      <c r="P99" s="126"/>
      <c r="Q99" s="121"/>
    </row>
    <row r="100" spans="2:17" s="49" customFormat="1" ht="15" customHeight="1">
      <c r="B100" s="114" t="s">
        <v>256</v>
      </c>
      <c r="C100" s="115" t="s">
        <v>428</v>
      </c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547"/>
      <c r="O100" s="548"/>
      <c r="P100" s="126"/>
      <c r="Q100" s="121"/>
    </row>
    <row r="101" spans="2:17" s="49" customFormat="1" ht="15" customHeight="1">
      <c r="B101" s="114" t="s">
        <v>257</v>
      </c>
      <c r="C101" s="115" t="s">
        <v>381</v>
      </c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547"/>
      <c r="O101" s="548"/>
      <c r="P101" s="126"/>
      <c r="Q101" s="121"/>
    </row>
    <row r="102" spans="2:17" s="49" customFormat="1" ht="15" customHeight="1">
      <c r="B102" s="114" t="s">
        <v>258</v>
      </c>
      <c r="C102" s="115" t="s">
        <v>416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547"/>
      <c r="O102" s="548"/>
      <c r="P102" s="126"/>
      <c r="Q102" s="121"/>
    </row>
    <row r="103" spans="2:17" s="49" customFormat="1" ht="15" customHeight="1">
      <c r="B103" s="114" t="s">
        <v>259</v>
      </c>
      <c r="C103" s="115" t="s">
        <v>417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547"/>
      <c r="O103" s="548"/>
      <c r="P103" s="126"/>
      <c r="Q103" s="121"/>
    </row>
    <row r="104" spans="2:17" s="49" customFormat="1" ht="15" customHeight="1">
      <c r="B104" s="114" t="s">
        <v>262</v>
      </c>
      <c r="C104" s="115" t="s">
        <v>418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547"/>
      <c r="O104" s="548"/>
      <c r="P104" s="126"/>
      <c r="Q104" s="121"/>
    </row>
    <row r="105" spans="2:17" s="49" customFormat="1" ht="15" customHeight="1">
      <c r="B105" s="114" t="s">
        <v>263</v>
      </c>
      <c r="C105" s="115" t="s">
        <v>419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547"/>
      <c r="O105" s="548"/>
      <c r="P105" s="126"/>
      <c r="Q105" s="121"/>
    </row>
    <row r="106" spans="2:17" s="49" customFormat="1" ht="15" customHeight="1">
      <c r="B106" s="114" t="s">
        <v>264</v>
      </c>
      <c r="C106" s="115" t="s">
        <v>420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547"/>
      <c r="O106" s="548"/>
      <c r="P106" s="126"/>
      <c r="Q106" s="121"/>
    </row>
    <row r="107" spans="2:17" s="49" customFormat="1" ht="15" customHeight="1">
      <c r="B107" s="114" t="s">
        <v>265</v>
      </c>
      <c r="C107" s="115" t="s">
        <v>421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547"/>
      <c r="O107" s="548"/>
      <c r="P107" s="126"/>
      <c r="Q107" s="121"/>
    </row>
    <row r="108" spans="2:17" s="49" customFormat="1" ht="15" customHeight="1">
      <c r="B108" s="114" t="s">
        <v>288</v>
      </c>
      <c r="C108" s="115" t="s">
        <v>422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547"/>
      <c r="O108" s="548"/>
      <c r="P108" s="126"/>
      <c r="Q108" s="121"/>
    </row>
    <row r="109" spans="2:17" s="49" customFormat="1" ht="15" customHeight="1">
      <c r="B109" s="114" t="s">
        <v>289</v>
      </c>
      <c r="C109" s="115" t="s">
        <v>423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547"/>
      <c r="O109" s="548"/>
      <c r="P109" s="126"/>
      <c r="Q109" s="121"/>
    </row>
    <row r="110" spans="2:17" s="49" customFormat="1" ht="15" customHeight="1">
      <c r="B110" s="114" t="s">
        <v>290</v>
      </c>
      <c r="C110" s="115" t="s">
        <v>424</v>
      </c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547"/>
      <c r="O110" s="548"/>
      <c r="P110" s="126"/>
      <c r="Q110" s="121"/>
    </row>
    <row r="111" spans="2:17" s="49" customFormat="1" ht="15" customHeight="1">
      <c r="B111" s="114" t="s">
        <v>291</v>
      </c>
      <c r="C111" s="115" t="s">
        <v>425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547"/>
      <c r="O111" s="548"/>
      <c r="P111" s="126"/>
      <c r="Q111" s="121"/>
    </row>
    <row r="112" spans="2:17" s="49" customFormat="1" ht="15" customHeight="1">
      <c r="B112" s="114" t="s">
        <v>292</v>
      </c>
      <c r="C112" s="115" t="s">
        <v>426</v>
      </c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563"/>
      <c r="O112" s="564"/>
      <c r="P112" s="126"/>
      <c r="Q112" s="121"/>
    </row>
    <row r="113" spans="2:17" s="49" customFormat="1" ht="15" customHeight="1" thickBot="1">
      <c r="B113" s="122" t="s">
        <v>293</v>
      </c>
      <c r="C113" s="123" t="s">
        <v>332</v>
      </c>
      <c r="D113" s="124">
        <f aca="true" t="shared" si="1" ref="D113:N113">(D85*D99+D86*D100+D87*D101+D88*D102+D89*D103+D90*D104/12+D91*D105/12+D92*D106/12+D93*D107/12+D94*D108/12+D95*D109/12+D96*D110/12+D97*D111/12+D98*D112/12)/1000</f>
        <v>0</v>
      </c>
      <c r="E113" s="124">
        <f t="shared" si="1"/>
        <v>0</v>
      </c>
      <c r="F113" s="124">
        <f t="shared" si="1"/>
        <v>0</v>
      </c>
      <c r="G113" s="124">
        <f t="shared" si="1"/>
        <v>0</v>
      </c>
      <c r="H113" s="124">
        <f t="shared" si="1"/>
        <v>0</v>
      </c>
      <c r="I113" s="124">
        <f t="shared" si="1"/>
        <v>0</v>
      </c>
      <c r="J113" s="124">
        <f t="shared" si="1"/>
        <v>0</v>
      </c>
      <c r="K113" s="124">
        <f t="shared" si="1"/>
        <v>0</v>
      </c>
      <c r="L113" s="124">
        <f t="shared" si="1"/>
        <v>0</v>
      </c>
      <c r="M113" s="124">
        <f t="shared" si="1"/>
        <v>0</v>
      </c>
      <c r="N113" s="549">
        <f t="shared" si="1"/>
        <v>0</v>
      </c>
      <c r="O113" s="550"/>
      <c r="P113" s="124">
        <f>(P85*P99+P86*P100+P87*P101+P88*P102+P89*P103+P90*P104/12+P91*P105/12+P92*P106/12+P93*P107/12+P94*P108/12+P95*P109/12+P96*P110/12+P97*P111/12+P98*P112/12)/1000</f>
        <v>0</v>
      </c>
      <c r="Q113" s="125">
        <f>SUM(D113:P113)</f>
        <v>0</v>
      </c>
    </row>
    <row r="114" spans="2:17" s="49" customFormat="1" ht="32.25" customHeight="1" thickTop="1">
      <c r="B114" s="468" t="s">
        <v>505</v>
      </c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68"/>
      <c r="Q114" s="468"/>
    </row>
    <row r="115" spans="2:17" s="49" customFormat="1" ht="15" customHeight="1">
      <c r="B115" s="483"/>
      <c r="C115" s="483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</row>
  </sheetData>
  <sheetProtection/>
  <mergeCells count="103">
    <mergeCell ref="N111:O111"/>
    <mergeCell ref="N112:O112"/>
    <mergeCell ref="N105:O105"/>
    <mergeCell ref="N106:O106"/>
    <mergeCell ref="N107:O107"/>
    <mergeCell ref="N108:O108"/>
    <mergeCell ref="N109:O109"/>
    <mergeCell ref="N110:O110"/>
    <mergeCell ref="N99:O99"/>
    <mergeCell ref="N100:O100"/>
    <mergeCell ref="N101:O101"/>
    <mergeCell ref="N102:O102"/>
    <mergeCell ref="N103:O103"/>
    <mergeCell ref="N104:O104"/>
    <mergeCell ref="N93:O93"/>
    <mergeCell ref="N94:O94"/>
    <mergeCell ref="N95:O95"/>
    <mergeCell ref="N96:O96"/>
    <mergeCell ref="N97:O97"/>
    <mergeCell ref="N98:O98"/>
    <mergeCell ref="N113:O11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B8:Q8"/>
    <mergeCell ref="B80:Q80"/>
    <mergeCell ref="B82:Q82"/>
    <mergeCell ref="B114:Q114"/>
    <mergeCell ref="B115:Q115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3:O43"/>
    <mergeCell ref="N38:O38"/>
    <mergeCell ref="N39:O39"/>
    <mergeCell ref="N40:O40"/>
    <mergeCell ref="N41:O41"/>
    <mergeCell ref="N42:O42"/>
    <mergeCell ref="N44:O44"/>
    <mergeCell ref="N45:O45"/>
    <mergeCell ref="N46:O46"/>
    <mergeCell ref="N67:O67"/>
    <mergeCell ref="N68:O68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60:O60"/>
    <mergeCell ref="N61:O61"/>
    <mergeCell ref="N77:O77"/>
    <mergeCell ref="N78:O78"/>
    <mergeCell ref="N62:O62"/>
    <mergeCell ref="N63:O63"/>
    <mergeCell ref="N64:O64"/>
    <mergeCell ref="N65:O65"/>
    <mergeCell ref="N66:O66"/>
    <mergeCell ref="N69:O69"/>
    <mergeCell ref="N76:O76"/>
    <mergeCell ref="N79:O79"/>
    <mergeCell ref="N70:O70"/>
    <mergeCell ref="N71:O71"/>
    <mergeCell ref="N72:O72"/>
    <mergeCell ref="N73:O73"/>
    <mergeCell ref="N74:O74"/>
    <mergeCell ref="N75:O75"/>
  </mergeCells>
  <printOptions horizontalCentered="1" verticalCentered="1"/>
  <pageMargins left="0.17" right="0.17" top="0.22" bottom="0.26" header="0.17" footer="0.17"/>
  <pageSetup fitToHeight="1" fitToWidth="1" horizontalDpi="600" verticalDpi="600" orientation="landscape" paperSize="9" scale="32" r:id="rId1"/>
  <headerFooter>
    <oddFooter>&amp;R&amp;"Arial Narrow,Regular"Страна &amp;P oд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4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9" customWidth="1"/>
    <col min="3" max="3" width="54.7109375" style="9" customWidth="1"/>
    <col min="4" max="13" width="20.7109375" style="9" customWidth="1"/>
    <col min="14" max="14" width="25.57421875" style="9" customWidth="1"/>
    <col min="15" max="15" width="25.7109375" style="9" customWidth="1"/>
    <col min="16" max="16384" width="9.140625" style="9" customWidth="1"/>
  </cols>
  <sheetData>
    <row r="1" ht="15" customHeight="1">
      <c r="B1" s="15" t="s">
        <v>98</v>
      </c>
    </row>
    <row r="2" ht="15" customHeight="1">
      <c r="B2" s="9"/>
    </row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I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9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8"/>
      <c r="D4" s="8"/>
      <c r="E4" s="8"/>
      <c r="F4" s="8"/>
      <c r="G4" s="8"/>
      <c r="H4" s="8"/>
      <c r="I4" s="8"/>
    </row>
    <row r="5" spans="2:9" ht="15" customHeight="1">
      <c r="B5" s="44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5" ht="15" customHeight="1">
      <c r="B8" s="467" t="s">
        <v>369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89"/>
    </row>
    <row r="9" spans="3:14" ht="15" customHeight="1" thickBot="1">
      <c r="C9" s="89"/>
      <c r="D9" s="89"/>
      <c r="E9" s="89"/>
      <c r="F9" s="89"/>
      <c r="G9" s="89"/>
      <c r="H9" s="89"/>
      <c r="I9" s="89"/>
      <c r="J9" s="89"/>
      <c r="K9" s="89"/>
      <c r="L9" s="15"/>
      <c r="M9" s="15"/>
      <c r="N9" s="54" t="s">
        <v>1</v>
      </c>
    </row>
    <row r="10" spans="2:14" s="127" customFormat="1" ht="15" customHeight="1" thickTop="1">
      <c r="B10" s="570" t="s">
        <v>155</v>
      </c>
      <c r="C10" s="572" t="s">
        <v>299</v>
      </c>
      <c r="D10" s="572" t="s">
        <v>508</v>
      </c>
      <c r="E10" s="572" t="s">
        <v>507</v>
      </c>
      <c r="F10" s="572" t="s">
        <v>506</v>
      </c>
      <c r="G10" s="574" t="s">
        <v>144</v>
      </c>
      <c r="H10" s="572" t="s">
        <v>93</v>
      </c>
      <c r="I10" s="576" t="s">
        <v>171</v>
      </c>
      <c r="J10" s="576"/>
      <c r="K10" s="576"/>
      <c r="L10" s="576"/>
      <c r="M10" s="576"/>
      <c r="N10" s="568" t="s">
        <v>172</v>
      </c>
    </row>
    <row r="11" spans="2:14" s="127" customFormat="1" ht="49.5" customHeight="1">
      <c r="B11" s="571"/>
      <c r="C11" s="573"/>
      <c r="D11" s="573"/>
      <c r="E11" s="573"/>
      <c r="F11" s="573"/>
      <c r="G11" s="575"/>
      <c r="H11" s="573"/>
      <c r="I11" s="128" t="s">
        <v>173</v>
      </c>
      <c r="J11" s="128" t="s">
        <v>509</v>
      </c>
      <c r="K11" s="128" t="s">
        <v>95</v>
      </c>
      <c r="L11" s="128" t="s">
        <v>498</v>
      </c>
      <c r="M11" s="128" t="s">
        <v>174</v>
      </c>
      <c r="N11" s="569"/>
    </row>
    <row r="12" spans="2:14" s="133" customFormat="1" ht="15" customHeight="1">
      <c r="B12" s="129" t="s">
        <v>175</v>
      </c>
      <c r="C12" s="130" t="s">
        <v>158</v>
      </c>
      <c r="D12" s="130" t="s">
        <v>159</v>
      </c>
      <c r="E12" s="130" t="s">
        <v>160</v>
      </c>
      <c r="F12" s="130" t="s">
        <v>161</v>
      </c>
      <c r="G12" s="130" t="s">
        <v>162</v>
      </c>
      <c r="H12" s="130" t="s">
        <v>165</v>
      </c>
      <c r="I12" s="130" t="s">
        <v>166</v>
      </c>
      <c r="J12" s="130" t="s">
        <v>167</v>
      </c>
      <c r="K12" s="130" t="s">
        <v>168</v>
      </c>
      <c r="L12" s="130" t="s">
        <v>169</v>
      </c>
      <c r="M12" s="131" t="s">
        <v>170</v>
      </c>
      <c r="N12" s="132" t="s">
        <v>494</v>
      </c>
    </row>
    <row r="13" spans="2:14" ht="30" customHeight="1">
      <c r="B13" s="143"/>
      <c r="C13" s="73" t="s">
        <v>300</v>
      </c>
      <c r="D13" s="59"/>
      <c r="E13" s="144"/>
      <c r="F13" s="144"/>
      <c r="G13" s="59"/>
      <c r="H13" s="59"/>
      <c r="I13" s="59"/>
      <c r="J13" s="59"/>
      <c r="K13" s="59"/>
      <c r="L13" s="59"/>
      <c r="M13" s="59"/>
      <c r="N13" s="145"/>
    </row>
    <row r="14" spans="2:14" ht="15" customHeight="1">
      <c r="B14" s="134" t="s">
        <v>16</v>
      </c>
      <c r="C14" s="135"/>
      <c r="D14" s="62"/>
      <c r="E14" s="136"/>
      <c r="F14" s="136"/>
      <c r="G14" s="62"/>
      <c r="H14" s="62"/>
      <c r="I14" s="62"/>
      <c r="J14" s="62"/>
      <c r="K14" s="137"/>
      <c r="L14" s="137"/>
      <c r="M14" s="137"/>
      <c r="N14" s="138">
        <f>I14+J14+K14+L14+M14</f>
        <v>0</v>
      </c>
    </row>
    <row r="15" spans="2:14" ht="15" customHeight="1">
      <c r="B15" s="139" t="s">
        <v>17</v>
      </c>
      <c r="C15" s="94"/>
      <c r="D15" s="76"/>
      <c r="E15" s="140"/>
      <c r="F15" s="140"/>
      <c r="G15" s="76"/>
      <c r="H15" s="76"/>
      <c r="I15" s="76"/>
      <c r="J15" s="76"/>
      <c r="K15" s="90"/>
      <c r="L15" s="90"/>
      <c r="M15" s="90"/>
      <c r="N15" s="138">
        <f aca="true" t="shared" si="0" ref="N15:N21">I15+J15+K15+L15+M15</f>
        <v>0</v>
      </c>
    </row>
    <row r="16" spans="2:14" ht="15" customHeight="1">
      <c r="B16" s="141" t="s">
        <v>18</v>
      </c>
      <c r="C16" s="94"/>
      <c r="D16" s="76"/>
      <c r="E16" s="140"/>
      <c r="F16" s="140"/>
      <c r="G16" s="76"/>
      <c r="H16" s="76"/>
      <c r="I16" s="76"/>
      <c r="J16" s="76"/>
      <c r="K16" s="90"/>
      <c r="L16" s="90"/>
      <c r="M16" s="90"/>
      <c r="N16" s="138">
        <f t="shared" si="0"/>
        <v>0</v>
      </c>
    </row>
    <row r="17" spans="2:14" ht="15" customHeight="1">
      <c r="B17" s="141" t="s">
        <v>62</v>
      </c>
      <c r="C17" s="94"/>
      <c r="D17" s="76"/>
      <c r="E17" s="140"/>
      <c r="F17" s="140"/>
      <c r="G17" s="76"/>
      <c r="H17" s="76"/>
      <c r="I17" s="76"/>
      <c r="J17" s="76"/>
      <c r="K17" s="90"/>
      <c r="L17" s="90"/>
      <c r="M17" s="90"/>
      <c r="N17" s="138">
        <f t="shared" si="0"/>
        <v>0</v>
      </c>
    </row>
    <row r="18" spans="2:14" ht="15" customHeight="1">
      <c r="B18" s="141" t="s">
        <v>24</v>
      </c>
      <c r="C18" s="94"/>
      <c r="D18" s="76"/>
      <c r="E18" s="140"/>
      <c r="F18" s="140"/>
      <c r="G18" s="76"/>
      <c r="H18" s="76"/>
      <c r="I18" s="76"/>
      <c r="J18" s="76"/>
      <c r="K18" s="90"/>
      <c r="L18" s="90"/>
      <c r="M18" s="90"/>
      <c r="N18" s="138">
        <f t="shared" si="0"/>
        <v>0</v>
      </c>
    </row>
    <row r="19" spans="2:14" ht="15" customHeight="1">
      <c r="B19" s="141" t="s">
        <v>74</v>
      </c>
      <c r="C19" s="94"/>
      <c r="D19" s="76"/>
      <c r="E19" s="140"/>
      <c r="F19" s="140"/>
      <c r="G19" s="76"/>
      <c r="H19" s="76"/>
      <c r="I19" s="76"/>
      <c r="J19" s="76"/>
      <c r="K19" s="90"/>
      <c r="L19" s="90"/>
      <c r="M19" s="90"/>
      <c r="N19" s="138">
        <f t="shared" si="0"/>
        <v>0</v>
      </c>
    </row>
    <row r="20" spans="2:14" ht="15" customHeight="1">
      <c r="B20" s="141" t="s">
        <v>76</v>
      </c>
      <c r="C20" s="94"/>
      <c r="D20" s="76"/>
      <c r="E20" s="140"/>
      <c r="F20" s="140"/>
      <c r="G20" s="76"/>
      <c r="H20" s="76"/>
      <c r="I20" s="76"/>
      <c r="J20" s="76"/>
      <c r="K20" s="90"/>
      <c r="L20" s="90"/>
      <c r="M20" s="90"/>
      <c r="N20" s="138">
        <f t="shared" si="0"/>
        <v>0</v>
      </c>
    </row>
    <row r="21" spans="2:14" ht="15" customHeight="1">
      <c r="B21" s="267" t="s">
        <v>87</v>
      </c>
      <c r="C21" s="268"/>
      <c r="D21" s="78"/>
      <c r="E21" s="269"/>
      <c r="F21" s="269"/>
      <c r="G21" s="78"/>
      <c r="H21" s="78"/>
      <c r="I21" s="78"/>
      <c r="J21" s="78"/>
      <c r="K21" s="270"/>
      <c r="L21" s="270"/>
      <c r="M21" s="270"/>
      <c r="N21" s="138">
        <f t="shared" si="0"/>
        <v>0</v>
      </c>
    </row>
    <row r="22" spans="2:14" s="49" customFormat="1" ht="15" customHeight="1">
      <c r="B22" s="147"/>
      <c r="C22" s="148" t="s">
        <v>301</v>
      </c>
      <c r="D22" s="149">
        <f>SUM(D14:D21)</f>
        <v>0</v>
      </c>
      <c r="E22" s="150"/>
      <c r="F22" s="150"/>
      <c r="G22" s="149">
        <f aca="true" t="shared" si="1" ref="G22:N22">SUM(G14:G21)</f>
        <v>0</v>
      </c>
      <c r="H22" s="149">
        <f t="shared" si="1"/>
        <v>0</v>
      </c>
      <c r="I22" s="149">
        <f t="shared" si="1"/>
        <v>0</v>
      </c>
      <c r="J22" s="149">
        <f t="shared" si="1"/>
        <v>0</v>
      </c>
      <c r="K22" s="149">
        <f t="shared" si="1"/>
        <v>0</v>
      </c>
      <c r="L22" s="149">
        <f t="shared" si="1"/>
        <v>0</v>
      </c>
      <c r="M22" s="149">
        <f t="shared" si="1"/>
        <v>0</v>
      </c>
      <c r="N22" s="151">
        <f t="shared" si="1"/>
        <v>0</v>
      </c>
    </row>
    <row r="23" spans="2:14" s="49" customFormat="1" ht="15" customHeight="1" thickBot="1">
      <c r="B23" s="152"/>
      <c r="C23" s="565" t="s">
        <v>178</v>
      </c>
      <c r="D23" s="566"/>
      <c r="E23" s="566"/>
      <c r="F23" s="566"/>
      <c r="G23" s="566"/>
      <c r="H23" s="567"/>
      <c r="I23" s="153">
        <f>IF(N22=0,0,I22/N22)</f>
        <v>0</v>
      </c>
      <c r="J23" s="153">
        <f>IF(N22=0,0,J22/N22)</f>
        <v>0</v>
      </c>
      <c r="K23" s="153">
        <f>IF(N22=0,0,K22/N22)</f>
        <v>0</v>
      </c>
      <c r="L23" s="153">
        <f>IF(N22=0,0,L22/N22)</f>
        <v>0</v>
      </c>
      <c r="M23" s="153">
        <f>IF(N22=0,0,M22/N22)</f>
        <v>0</v>
      </c>
      <c r="N23" s="154">
        <f>SUM(I23:M23)</f>
        <v>0</v>
      </c>
    </row>
    <row r="24" ht="15" customHeight="1" thickTop="1">
      <c r="B24" s="2" t="s">
        <v>99</v>
      </c>
    </row>
  </sheetData>
  <sheetProtection/>
  <mergeCells count="11">
    <mergeCell ref="I10:M10"/>
    <mergeCell ref="C23:H23"/>
    <mergeCell ref="B8:N8"/>
    <mergeCell ref="N10:N11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17" right="0.18" top="2.4" bottom="0.21" header="0.17" footer="0.17"/>
  <pageSetup fitToHeight="1" fitToWidth="1" horizontalDpi="600" verticalDpi="600" orientation="landscape" scale="46" r:id="rId1"/>
  <headerFooter alignWithMargins="0">
    <oddFooter>&amp;R&amp;"Arial Narrow,Regular"Страна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4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8" width="20.7109375" style="9" customWidth="1"/>
    <col min="9" max="9" width="24.7109375" style="9" customWidth="1"/>
    <col min="10" max="16384" width="9.140625" style="9" customWidth="1"/>
  </cols>
  <sheetData>
    <row r="1" ht="15" customHeight="1">
      <c r="B1" s="15" t="s">
        <v>98</v>
      </c>
    </row>
    <row r="2" ht="15" customHeight="1"/>
    <row r="3" spans="2:62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7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8"/>
      <c r="D4" s="8"/>
      <c r="E4" s="8"/>
      <c r="F4" s="8"/>
      <c r="G4" s="8"/>
    </row>
    <row r="5" spans="2:7" ht="15" customHeight="1">
      <c r="B5" s="44" t="str">
        <f>+CONCATENATE('Naslovna strana'!$B$28," ",'Naslovna strana'!$E$28)</f>
        <v>Датум обраде: </v>
      </c>
      <c r="C5" s="8"/>
      <c r="D5" s="8"/>
      <c r="E5" s="8"/>
      <c r="F5" s="8"/>
      <c r="G5" s="8"/>
    </row>
    <row r="8" spans="2:13" ht="15" customHeight="1">
      <c r="B8" s="467" t="s">
        <v>495</v>
      </c>
      <c r="C8" s="467"/>
      <c r="D8" s="467"/>
      <c r="E8" s="467"/>
      <c r="F8" s="467"/>
      <c r="G8" s="467"/>
      <c r="H8" s="467"/>
      <c r="I8" s="467"/>
      <c r="J8" s="89"/>
      <c r="K8" s="89"/>
      <c r="L8" s="89"/>
      <c r="M8" s="89"/>
    </row>
    <row r="9" spans="2:11" ht="15" customHeight="1" thickBot="1">
      <c r="B9" s="89"/>
      <c r="C9" s="89"/>
      <c r="D9" s="89"/>
      <c r="E9" s="89"/>
      <c r="F9" s="89"/>
      <c r="G9" s="89"/>
      <c r="H9" s="89"/>
      <c r="I9" s="54" t="s">
        <v>1</v>
      </c>
      <c r="J9" s="15"/>
      <c r="K9" s="15"/>
    </row>
    <row r="10" spans="2:9" s="127" customFormat="1" ht="15" customHeight="1" thickTop="1">
      <c r="B10" s="570" t="s">
        <v>155</v>
      </c>
      <c r="C10" s="572" t="s">
        <v>44</v>
      </c>
      <c r="D10" s="576" t="s">
        <v>176</v>
      </c>
      <c r="E10" s="576"/>
      <c r="F10" s="576"/>
      <c r="G10" s="576"/>
      <c r="H10" s="576"/>
      <c r="I10" s="424">
        <f>'Naslovna strana'!E18-1</f>
        <v>2014</v>
      </c>
    </row>
    <row r="11" spans="2:9" s="127" customFormat="1" ht="33.75" customHeight="1">
      <c r="B11" s="571"/>
      <c r="C11" s="573"/>
      <c r="D11" s="128" t="s">
        <v>173</v>
      </c>
      <c r="E11" s="128" t="s">
        <v>94</v>
      </c>
      <c r="F11" s="128" t="s">
        <v>95</v>
      </c>
      <c r="G11" s="128" t="s">
        <v>498</v>
      </c>
      <c r="H11" s="128" t="s">
        <v>174</v>
      </c>
      <c r="I11" s="159" t="s">
        <v>198</v>
      </c>
    </row>
    <row r="12" spans="2:9" s="133" customFormat="1" ht="15" customHeight="1">
      <c r="B12" s="129" t="s">
        <v>175</v>
      </c>
      <c r="C12" s="130" t="s">
        <v>158</v>
      </c>
      <c r="D12" s="130" t="s">
        <v>159</v>
      </c>
      <c r="E12" s="130" t="s">
        <v>160</v>
      </c>
      <c r="F12" s="130" t="s">
        <v>161</v>
      </c>
      <c r="G12" s="130" t="s">
        <v>162</v>
      </c>
      <c r="H12" s="131" t="s">
        <v>165</v>
      </c>
      <c r="I12" s="132" t="s">
        <v>497</v>
      </c>
    </row>
    <row r="13" spans="2:9" ht="30" customHeight="1">
      <c r="B13" s="143"/>
      <c r="C13" s="73" t="s">
        <v>300</v>
      </c>
      <c r="D13" s="59"/>
      <c r="E13" s="59"/>
      <c r="F13" s="59"/>
      <c r="G13" s="59"/>
      <c r="H13" s="59"/>
      <c r="I13" s="145"/>
    </row>
    <row r="14" spans="2:9" ht="15" customHeight="1">
      <c r="B14" s="134" t="s">
        <v>16</v>
      </c>
      <c r="C14" s="135"/>
      <c r="D14" s="62"/>
      <c r="E14" s="62"/>
      <c r="F14" s="137"/>
      <c r="G14" s="137"/>
      <c r="H14" s="137"/>
      <c r="I14" s="138">
        <f>D14+E14+F14+G14+H14</f>
        <v>0</v>
      </c>
    </row>
    <row r="15" spans="2:9" ht="15" customHeight="1">
      <c r="B15" s="134" t="s">
        <v>17</v>
      </c>
      <c r="C15" s="135"/>
      <c r="D15" s="62"/>
      <c r="E15" s="62"/>
      <c r="F15" s="137"/>
      <c r="G15" s="137"/>
      <c r="H15" s="137"/>
      <c r="I15" s="138">
        <f aca="true" t="shared" si="0" ref="I15:I21">D15+E15+F15+G15+H15</f>
        <v>0</v>
      </c>
    </row>
    <row r="16" spans="2:9" ht="15" customHeight="1">
      <c r="B16" s="134" t="s">
        <v>18</v>
      </c>
      <c r="C16" s="135"/>
      <c r="D16" s="62"/>
      <c r="E16" s="62"/>
      <c r="F16" s="137"/>
      <c r="G16" s="137"/>
      <c r="H16" s="137"/>
      <c r="I16" s="138">
        <f t="shared" si="0"/>
        <v>0</v>
      </c>
    </row>
    <row r="17" spans="2:9" ht="15" customHeight="1">
      <c r="B17" s="134" t="s">
        <v>62</v>
      </c>
      <c r="C17" s="135"/>
      <c r="D17" s="62"/>
      <c r="E17" s="62"/>
      <c r="F17" s="137"/>
      <c r="G17" s="137"/>
      <c r="H17" s="137"/>
      <c r="I17" s="138">
        <f t="shared" si="0"/>
        <v>0</v>
      </c>
    </row>
    <row r="18" spans="2:9" ht="15" customHeight="1">
      <c r="B18" s="139" t="s">
        <v>24</v>
      </c>
      <c r="C18" s="94"/>
      <c r="D18" s="76"/>
      <c r="E18" s="76"/>
      <c r="F18" s="90"/>
      <c r="G18" s="90"/>
      <c r="H18" s="90"/>
      <c r="I18" s="138">
        <f t="shared" si="0"/>
        <v>0</v>
      </c>
    </row>
    <row r="19" spans="2:9" ht="15" customHeight="1">
      <c r="B19" s="141" t="s">
        <v>74</v>
      </c>
      <c r="C19" s="94"/>
      <c r="D19" s="76"/>
      <c r="E19" s="76"/>
      <c r="F19" s="90"/>
      <c r="G19" s="90"/>
      <c r="H19" s="90"/>
      <c r="I19" s="138">
        <f t="shared" si="0"/>
        <v>0</v>
      </c>
    </row>
    <row r="20" spans="2:9" ht="15" customHeight="1">
      <c r="B20" s="141" t="s">
        <v>76</v>
      </c>
      <c r="C20" s="94"/>
      <c r="D20" s="76"/>
      <c r="E20" s="76"/>
      <c r="F20" s="90"/>
      <c r="G20" s="90"/>
      <c r="H20" s="90"/>
      <c r="I20" s="138">
        <f t="shared" si="0"/>
        <v>0</v>
      </c>
    </row>
    <row r="21" spans="2:9" ht="15" customHeight="1">
      <c r="B21" s="146" t="s">
        <v>87</v>
      </c>
      <c r="C21" s="142"/>
      <c r="D21" s="69"/>
      <c r="E21" s="69"/>
      <c r="F21" s="92"/>
      <c r="G21" s="92"/>
      <c r="H21" s="92"/>
      <c r="I21" s="138">
        <f t="shared" si="0"/>
        <v>0</v>
      </c>
    </row>
    <row r="22" spans="2:9" s="49" customFormat="1" ht="15" customHeight="1">
      <c r="B22" s="147"/>
      <c r="C22" s="148" t="s">
        <v>301</v>
      </c>
      <c r="D22" s="149">
        <f aca="true" t="shared" si="1" ref="D22:I22">SUM(D14:D21)</f>
        <v>0</v>
      </c>
      <c r="E22" s="149">
        <f t="shared" si="1"/>
        <v>0</v>
      </c>
      <c r="F22" s="149">
        <f t="shared" si="1"/>
        <v>0</v>
      </c>
      <c r="G22" s="149">
        <f t="shared" si="1"/>
        <v>0</v>
      </c>
      <c r="H22" s="149">
        <f t="shared" si="1"/>
        <v>0</v>
      </c>
      <c r="I22" s="151">
        <f t="shared" si="1"/>
        <v>0</v>
      </c>
    </row>
    <row r="23" spans="2:9" s="49" customFormat="1" ht="15" customHeight="1" thickBot="1">
      <c r="B23" s="152"/>
      <c r="C23" s="385" t="s">
        <v>178</v>
      </c>
      <c r="D23" s="155">
        <f>IF(I22=0,0,D22/I22)</f>
        <v>0</v>
      </c>
      <c r="E23" s="155">
        <f>IF(I22=0,0,E22/I22)</f>
        <v>0</v>
      </c>
      <c r="F23" s="155">
        <f>IF(I22=0,0,F22/I22)</f>
        <v>0</v>
      </c>
      <c r="G23" s="155">
        <f>IF(I22=0,0,G22/I22)</f>
        <v>0</v>
      </c>
      <c r="H23" s="155">
        <f>IF(I22=0,0,H22/I22)</f>
        <v>0</v>
      </c>
      <c r="I23" s="156">
        <f>SUM(D23:H23)</f>
        <v>0</v>
      </c>
    </row>
    <row r="24" ht="15" customHeight="1" thickTop="1">
      <c r="B24" s="2" t="s">
        <v>99</v>
      </c>
    </row>
    <row r="27" spans="2:13" ht="15" customHeight="1">
      <c r="B27" s="467" t="s">
        <v>496</v>
      </c>
      <c r="C27" s="467"/>
      <c r="D27" s="467"/>
      <c r="E27" s="467"/>
      <c r="F27" s="467"/>
      <c r="G27" s="467"/>
      <c r="H27" s="467"/>
      <c r="I27" s="467"/>
      <c r="J27" s="158"/>
      <c r="K27" s="158"/>
      <c r="L27" s="158"/>
      <c r="M27" s="158"/>
    </row>
    <row r="28" spans="2:11" ht="15" customHeight="1" thickBot="1">
      <c r="B28" s="264"/>
      <c r="C28" s="264"/>
      <c r="D28" s="264"/>
      <c r="E28" s="264"/>
      <c r="F28" s="264"/>
      <c r="G28" s="264"/>
      <c r="H28" s="264"/>
      <c r="I28" s="54" t="s">
        <v>1</v>
      </c>
      <c r="J28" s="15"/>
      <c r="K28" s="15"/>
    </row>
    <row r="29" spans="2:9" s="127" customFormat="1" ht="15" customHeight="1" thickTop="1">
      <c r="B29" s="570" t="s">
        <v>155</v>
      </c>
      <c r="C29" s="572" t="s">
        <v>44</v>
      </c>
      <c r="D29" s="576" t="s">
        <v>176</v>
      </c>
      <c r="E29" s="576"/>
      <c r="F29" s="576"/>
      <c r="G29" s="576"/>
      <c r="H29" s="576"/>
      <c r="I29" s="424">
        <f>'Naslovna strana'!E18-2</f>
        <v>2013</v>
      </c>
    </row>
    <row r="30" spans="2:9" s="127" customFormat="1" ht="33.75" customHeight="1">
      <c r="B30" s="571"/>
      <c r="C30" s="573"/>
      <c r="D30" s="128" t="s">
        <v>173</v>
      </c>
      <c r="E30" s="128" t="s">
        <v>94</v>
      </c>
      <c r="F30" s="128" t="s">
        <v>95</v>
      </c>
      <c r="G30" s="128" t="s">
        <v>96</v>
      </c>
      <c r="H30" s="128" t="s">
        <v>174</v>
      </c>
      <c r="I30" s="159" t="s">
        <v>198</v>
      </c>
    </row>
    <row r="31" spans="2:9" s="133" customFormat="1" ht="15" customHeight="1">
      <c r="B31" s="129" t="s">
        <v>175</v>
      </c>
      <c r="C31" s="130" t="s">
        <v>158</v>
      </c>
      <c r="D31" s="130" t="s">
        <v>159</v>
      </c>
      <c r="E31" s="130" t="s">
        <v>160</v>
      </c>
      <c r="F31" s="130" t="s">
        <v>161</v>
      </c>
      <c r="G31" s="130" t="s">
        <v>162</v>
      </c>
      <c r="H31" s="131" t="s">
        <v>165</v>
      </c>
      <c r="I31" s="132" t="s">
        <v>497</v>
      </c>
    </row>
    <row r="32" spans="2:9" ht="30" customHeight="1">
      <c r="B32" s="143"/>
      <c r="C32" s="73" t="s">
        <v>300</v>
      </c>
      <c r="D32" s="59"/>
      <c r="E32" s="59"/>
      <c r="F32" s="59"/>
      <c r="G32" s="59"/>
      <c r="H32" s="59"/>
      <c r="I32" s="145"/>
    </row>
    <row r="33" spans="2:9" ht="15" customHeight="1">
      <c r="B33" s="134" t="s">
        <v>16</v>
      </c>
      <c r="C33" s="135"/>
      <c r="D33" s="62"/>
      <c r="E33" s="62"/>
      <c r="F33" s="137"/>
      <c r="G33" s="137"/>
      <c r="H33" s="137"/>
      <c r="I33" s="138">
        <f>D33+E33+F33+G33+H33</f>
        <v>0</v>
      </c>
    </row>
    <row r="34" spans="2:9" ht="15" customHeight="1">
      <c r="B34" s="134" t="s">
        <v>17</v>
      </c>
      <c r="C34" s="135"/>
      <c r="D34" s="62"/>
      <c r="E34" s="62"/>
      <c r="F34" s="137"/>
      <c r="G34" s="137"/>
      <c r="H34" s="137"/>
      <c r="I34" s="138">
        <f aca="true" t="shared" si="2" ref="I34:I40">D34+E34+F34+G34+H34</f>
        <v>0</v>
      </c>
    </row>
    <row r="35" spans="2:9" ht="15" customHeight="1">
      <c r="B35" s="134" t="s">
        <v>18</v>
      </c>
      <c r="C35" s="135"/>
      <c r="D35" s="62"/>
      <c r="E35" s="62"/>
      <c r="F35" s="137"/>
      <c r="G35" s="137"/>
      <c r="H35" s="137"/>
      <c r="I35" s="138">
        <f t="shared" si="2"/>
        <v>0</v>
      </c>
    </row>
    <row r="36" spans="2:9" ht="15" customHeight="1">
      <c r="B36" s="134" t="s">
        <v>62</v>
      </c>
      <c r="C36" s="135"/>
      <c r="D36" s="62"/>
      <c r="E36" s="62"/>
      <c r="F36" s="137"/>
      <c r="G36" s="137"/>
      <c r="H36" s="137"/>
      <c r="I36" s="138">
        <f t="shared" si="2"/>
        <v>0</v>
      </c>
    </row>
    <row r="37" spans="2:9" ht="15" customHeight="1">
      <c r="B37" s="139" t="s">
        <v>24</v>
      </c>
      <c r="C37" s="94"/>
      <c r="D37" s="76"/>
      <c r="E37" s="76"/>
      <c r="F37" s="90"/>
      <c r="G37" s="90"/>
      <c r="H37" s="90"/>
      <c r="I37" s="138">
        <f t="shared" si="2"/>
        <v>0</v>
      </c>
    </row>
    <row r="38" spans="2:9" ht="15" customHeight="1">
      <c r="B38" s="141" t="s">
        <v>74</v>
      </c>
      <c r="C38" s="94"/>
      <c r="D38" s="76"/>
      <c r="E38" s="76"/>
      <c r="F38" s="90"/>
      <c r="G38" s="90"/>
      <c r="H38" s="90"/>
      <c r="I38" s="138">
        <f t="shared" si="2"/>
        <v>0</v>
      </c>
    </row>
    <row r="39" spans="2:9" ht="15" customHeight="1">
      <c r="B39" s="141" t="s">
        <v>76</v>
      </c>
      <c r="C39" s="94"/>
      <c r="D39" s="76"/>
      <c r="E39" s="76"/>
      <c r="F39" s="90"/>
      <c r="G39" s="90"/>
      <c r="H39" s="90"/>
      <c r="I39" s="138">
        <f t="shared" si="2"/>
        <v>0</v>
      </c>
    </row>
    <row r="40" spans="2:9" ht="15" customHeight="1">
      <c r="B40" s="263" t="s">
        <v>87</v>
      </c>
      <c r="C40" s="142"/>
      <c r="D40" s="69"/>
      <c r="E40" s="69"/>
      <c r="F40" s="92"/>
      <c r="G40" s="92"/>
      <c r="H40" s="92"/>
      <c r="I40" s="138">
        <f t="shared" si="2"/>
        <v>0</v>
      </c>
    </row>
    <row r="41" spans="2:9" s="49" customFormat="1" ht="15" customHeight="1">
      <c r="B41" s="147"/>
      <c r="C41" s="148" t="s">
        <v>301</v>
      </c>
      <c r="D41" s="149">
        <f aca="true" t="shared" si="3" ref="D41:I41">SUM(D33:D40)</f>
        <v>0</v>
      </c>
      <c r="E41" s="149">
        <f t="shared" si="3"/>
        <v>0</v>
      </c>
      <c r="F41" s="149">
        <f t="shared" si="3"/>
        <v>0</v>
      </c>
      <c r="G41" s="149">
        <f t="shared" si="3"/>
        <v>0</v>
      </c>
      <c r="H41" s="149">
        <f t="shared" si="3"/>
        <v>0</v>
      </c>
      <c r="I41" s="151">
        <f t="shared" si="3"/>
        <v>0</v>
      </c>
    </row>
    <row r="42" spans="2:9" s="49" customFormat="1" ht="15" customHeight="1" thickBot="1">
      <c r="B42" s="152"/>
      <c r="C42" s="385" t="s">
        <v>178</v>
      </c>
      <c r="D42" s="155">
        <f>IF(I41=0,0,D41/I41)</f>
        <v>0</v>
      </c>
      <c r="E42" s="155">
        <f>IF(I41=0,0,E41/I41)</f>
        <v>0</v>
      </c>
      <c r="F42" s="155">
        <f>IF(I41=0,0,F41/I41)</f>
        <v>0</v>
      </c>
      <c r="G42" s="155">
        <f>IF(I41=0,0,G41/I41)</f>
        <v>0</v>
      </c>
      <c r="H42" s="155">
        <f>IF(I41=0,0,H41/I41)</f>
        <v>0</v>
      </c>
      <c r="I42" s="156">
        <f>SUM(D42:H42)</f>
        <v>0</v>
      </c>
    </row>
    <row r="43" ht="15" customHeight="1" thickTop="1">
      <c r="B43" s="2" t="s">
        <v>99</v>
      </c>
    </row>
    <row r="44" spans="2:11" ht="15" customHeight="1">
      <c r="B44" s="158"/>
      <c r="C44" s="158"/>
      <c r="D44" s="158"/>
      <c r="E44" s="158"/>
      <c r="F44" s="158"/>
      <c r="G44" s="158"/>
      <c r="H44" s="158"/>
      <c r="J44" s="15"/>
      <c r="K44" s="15"/>
    </row>
  </sheetData>
  <sheetProtection/>
  <mergeCells count="8">
    <mergeCell ref="B27:I27"/>
    <mergeCell ref="B29:B30"/>
    <mergeCell ref="C29:C30"/>
    <mergeCell ref="D29:H29"/>
    <mergeCell ref="B8:I8"/>
    <mergeCell ref="B10:B11"/>
    <mergeCell ref="C10:C11"/>
    <mergeCell ref="D10:H10"/>
  </mergeCells>
  <printOptions horizontalCentered="1"/>
  <pageMargins left="0.23" right="0.17" top="0.44" bottom="0.3" header="0.17" footer="0.16"/>
  <pageSetup fitToHeight="1" fitToWidth="1" horizontalDpi="600" verticalDpi="600" orientation="landscape" paperSize="9" scale="76" r:id="rId1"/>
  <headerFooter alignWithMargins="0">
    <oddFooter>&amp;R&amp;"Arial Narrow,Regular"Страна 1 од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9" customWidth="1"/>
    <col min="3" max="3" width="65.7109375" style="9" customWidth="1"/>
    <col min="4" max="7" width="15.7109375" style="9" customWidth="1"/>
    <col min="8" max="8" width="9.140625" style="9" customWidth="1"/>
    <col min="9" max="16384" width="9.140625" style="9" customWidth="1"/>
  </cols>
  <sheetData>
    <row r="1" ht="15" customHeight="1">
      <c r="B1" s="15" t="s">
        <v>98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7" ht="15" customHeight="1">
      <c r="B8" s="428" t="s">
        <v>235</v>
      </c>
      <c r="C8" s="428"/>
      <c r="D8" s="428"/>
      <c r="E8" s="428"/>
      <c r="F8" s="428"/>
      <c r="G8" s="428"/>
    </row>
    <row r="9" ht="15" customHeight="1" thickBot="1">
      <c r="G9" s="16" t="s">
        <v>139</v>
      </c>
    </row>
    <row r="10" spans="2:7" ht="15" customHeight="1" thickTop="1">
      <c r="B10" s="429" t="s">
        <v>155</v>
      </c>
      <c r="C10" s="431" t="s">
        <v>44</v>
      </c>
      <c r="D10" s="431" t="s">
        <v>140</v>
      </c>
      <c r="E10" s="17">
        <f>'Naslovna strana'!E18-2</f>
        <v>2013</v>
      </c>
      <c r="F10" s="17">
        <f>'Naslovna strana'!E18-1</f>
        <v>2014</v>
      </c>
      <c r="G10" s="433">
        <f>'Naslovna strana'!E18</f>
        <v>2015</v>
      </c>
    </row>
    <row r="11" spans="2:7" ht="15" customHeight="1">
      <c r="B11" s="430"/>
      <c r="C11" s="432"/>
      <c r="D11" s="432"/>
      <c r="E11" s="18" t="s">
        <v>154</v>
      </c>
      <c r="F11" s="19" t="s">
        <v>154</v>
      </c>
      <c r="G11" s="434"/>
    </row>
    <row r="12" spans="2:7" ht="15" customHeight="1">
      <c r="B12" s="20" t="s">
        <v>16</v>
      </c>
      <c r="C12" s="21" t="s">
        <v>141</v>
      </c>
      <c r="D12" s="22" t="s">
        <v>194</v>
      </c>
      <c r="E12" s="23">
        <f>'2. Operativni troskovi'!E76</f>
        <v>0</v>
      </c>
      <c r="F12" s="23">
        <f>'2. Operativni troskovi'!F76</f>
        <v>0</v>
      </c>
      <c r="G12" s="24">
        <f>'2. Operativni troskovi'!G76</f>
        <v>0</v>
      </c>
    </row>
    <row r="13" spans="2:12" ht="15" customHeight="1">
      <c r="B13" s="25" t="s">
        <v>17</v>
      </c>
      <c r="C13" s="26" t="s">
        <v>142</v>
      </c>
      <c r="D13" s="27" t="s">
        <v>195</v>
      </c>
      <c r="E13" s="28">
        <f>'3. Troskovi amortizacije'!D55</f>
        <v>0</v>
      </c>
      <c r="F13" s="28">
        <f>'3. Troskovi amortizacije'!D52</f>
        <v>0</v>
      </c>
      <c r="G13" s="29">
        <f>'3. Troskovi amortizacije'!H48</f>
        <v>0</v>
      </c>
      <c r="L13" s="13"/>
    </row>
    <row r="14" spans="2:7" ht="15" customHeight="1">
      <c r="B14" s="25" t="s">
        <v>18</v>
      </c>
      <c r="C14" s="26" t="s">
        <v>200</v>
      </c>
      <c r="D14" s="160" t="s">
        <v>201</v>
      </c>
      <c r="E14" s="28">
        <f>'4. Nabavka prirodnog gasa'!E21</f>
        <v>0</v>
      </c>
      <c r="F14" s="28">
        <f>'4. Nabavka prirodnog gasa'!F21</f>
        <v>0</v>
      </c>
      <c r="G14" s="29">
        <f>'4. Nabavka prirodnog gasa'!G21</f>
        <v>0</v>
      </c>
    </row>
    <row r="15" spans="2:7" ht="15" customHeight="1">
      <c r="B15" s="25" t="s">
        <v>62</v>
      </c>
      <c r="C15" s="26" t="s">
        <v>286</v>
      </c>
      <c r="D15" s="160" t="s">
        <v>203</v>
      </c>
      <c r="E15" s="28">
        <f>'5. Troskovi distribucije'!D12</f>
        <v>0</v>
      </c>
      <c r="F15" s="28">
        <f>'5. Troskovi distribucije'!E12</f>
        <v>0</v>
      </c>
      <c r="G15" s="29">
        <f>'5. Troskovi distribucije'!F12</f>
        <v>0</v>
      </c>
    </row>
    <row r="16" spans="2:7" ht="15" customHeight="1">
      <c r="B16" s="30" t="s">
        <v>24</v>
      </c>
      <c r="C16" s="31" t="s">
        <v>358</v>
      </c>
      <c r="D16" s="332" t="s">
        <v>359</v>
      </c>
      <c r="E16" s="33">
        <f>'6. Poslovna dobit'!E13</f>
        <v>0</v>
      </c>
      <c r="F16" s="33">
        <f>'6. Poslovna dobit'!F13</f>
        <v>0</v>
      </c>
      <c r="G16" s="29">
        <f>'6. Poslovna dobit'!G13</f>
        <v>0</v>
      </c>
    </row>
    <row r="17" spans="2:7" ht="15" customHeight="1">
      <c r="B17" s="30" t="s">
        <v>74</v>
      </c>
      <c r="C17" s="31" t="s">
        <v>361</v>
      </c>
      <c r="D17" s="332" t="s">
        <v>362</v>
      </c>
      <c r="E17" s="33">
        <f>'7. Ostali prihodi'!D15</f>
        <v>0</v>
      </c>
      <c r="F17" s="33">
        <f>'7. Ostali prihodi'!E15</f>
        <v>0</v>
      </c>
      <c r="G17" s="29">
        <f>'7. Ostali prihodi'!F15</f>
        <v>0</v>
      </c>
    </row>
    <row r="18" spans="2:8" ht="15" customHeight="1">
      <c r="B18" s="36" t="s">
        <v>76</v>
      </c>
      <c r="C18" s="88" t="s">
        <v>143</v>
      </c>
      <c r="D18" s="38" t="s">
        <v>196</v>
      </c>
      <c r="E18" s="161">
        <f>'8. Korekcioni element'!F32</f>
        <v>0</v>
      </c>
      <c r="F18" s="161">
        <f>'8. Korekcioni element'!F18</f>
        <v>0</v>
      </c>
      <c r="G18" s="98">
        <f>'8. Korekcioni element'!H12</f>
        <v>0</v>
      </c>
      <c r="H18" s="35"/>
    </row>
    <row r="19" spans="2:7" ht="15" customHeight="1" thickBot="1">
      <c r="B19" s="39" t="s">
        <v>87</v>
      </c>
      <c r="C19" s="40" t="s">
        <v>360</v>
      </c>
      <c r="D19" s="41" t="s">
        <v>197</v>
      </c>
      <c r="E19" s="42">
        <f>E12+E13+E14+E15+E16-E17+E18</f>
        <v>0</v>
      </c>
      <c r="F19" s="42">
        <f>F12+F13+F14+F15+F16-F17+F18</f>
        <v>0</v>
      </c>
      <c r="G19" s="265">
        <f>G12+G13+G14+G15+G16-G17+G18</f>
        <v>0</v>
      </c>
    </row>
    <row r="20" spans="5:7" ht="15" customHeight="1" thickTop="1">
      <c r="E20" s="35"/>
      <c r="F20" s="35"/>
      <c r="G20" s="35"/>
    </row>
    <row r="21" ht="15" customHeight="1">
      <c r="P21" s="14"/>
    </row>
  </sheetData>
  <sheetProtection/>
  <mergeCells count="5">
    <mergeCell ref="B8:G8"/>
    <mergeCell ref="B10:B11"/>
    <mergeCell ref="C10:C11"/>
    <mergeCell ref="D10:D11"/>
    <mergeCell ref="G10:G11"/>
  </mergeCells>
  <printOptions horizontalCentered="1"/>
  <pageMargins left="0.17" right="0.17" top="1.66" bottom="0.44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48" customWidth="1"/>
    <col min="5" max="7" width="16.7109375" style="2" customWidth="1"/>
    <col min="8" max="8" width="10.7109375" style="2" customWidth="1"/>
    <col min="9" max="16384" width="9.140625" style="2" customWidth="1"/>
  </cols>
  <sheetData>
    <row r="1" spans="2:8" ht="15" customHeight="1">
      <c r="B1" s="15" t="s">
        <v>98</v>
      </c>
      <c r="C1" s="15"/>
      <c r="D1" s="50"/>
      <c r="E1" s="50"/>
      <c r="F1" s="50"/>
      <c r="G1" s="50"/>
      <c r="H1" s="50"/>
    </row>
    <row r="2" spans="2:8" ht="15" customHeight="1">
      <c r="B2" s="9"/>
      <c r="C2" s="9"/>
      <c r="D2" s="50"/>
      <c r="E2" s="50"/>
      <c r="F2" s="50"/>
      <c r="G2" s="50"/>
      <c r="H2" s="50"/>
    </row>
    <row r="3" spans="2:8" ht="15" customHeight="1">
      <c r="B3" s="1" t="str">
        <f>+CONCATENATE('Naslovna strana'!$B$14," ",'Naslovna strana'!$E$14)</f>
        <v>Назив енергетског субјекта: </v>
      </c>
      <c r="C3" s="1"/>
      <c r="D3" s="50"/>
      <c r="E3" s="50"/>
      <c r="F3" s="50"/>
      <c r="G3" s="50"/>
      <c r="H3" s="50"/>
    </row>
    <row r="4" spans="2:8" ht="15" customHeight="1">
      <c r="B4" s="44" t="str">
        <f>+CONCATENATE('Naslovna strana'!$B$11," ",'Naslovna strana'!$C$11)</f>
        <v>Енергетска делатност: Јавно снабдевање природним гасом</v>
      </c>
      <c r="C4" s="44"/>
      <c r="D4" s="2"/>
      <c r="E4" s="50"/>
      <c r="F4" s="50"/>
      <c r="G4" s="50"/>
      <c r="H4" s="50"/>
    </row>
    <row r="5" spans="2:3" ht="15" customHeight="1">
      <c r="B5" s="44" t="str">
        <f>+CONCATENATE('Naslovna strana'!$B$28," ",'Naslovna strana'!$E$28)</f>
        <v>Датум обраде: </v>
      </c>
      <c r="C5" s="44"/>
    </row>
    <row r="6" spans="2:3" ht="15" customHeight="1">
      <c r="B6" s="44"/>
      <c r="C6" s="44"/>
    </row>
    <row r="7" spans="2:8" ht="15" customHeight="1">
      <c r="B7" s="448" t="s">
        <v>480</v>
      </c>
      <c r="C7" s="448"/>
      <c r="D7" s="448"/>
      <c r="E7" s="448"/>
      <c r="F7" s="448"/>
      <c r="G7" s="448"/>
      <c r="H7" s="448"/>
    </row>
    <row r="8" spans="2:8" ht="15" customHeight="1">
      <c r="B8" s="51"/>
      <c r="C8" s="51"/>
      <c r="D8" s="51"/>
      <c r="E8" s="51"/>
      <c r="F8" s="51"/>
      <c r="G8" s="51"/>
      <c r="H8" s="51"/>
    </row>
    <row r="9" spans="4:8" s="9" customFormat="1" ht="15" customHeight="1" thickBot="1">
      <c r="D9" s="52"/>
      <c r="E9" s="53"/>
      <c r="F9" s="53"/>
      <c r="G9" s="53"/>
      <c r="H9" s="54" t="s">
        <v>1</v>
      </c>
    </row>
    <row r="10" spans="2:8" s="9" customFormat="1" ht="15" customHeight="1" thickTop="1">
      <c r="B10" s="449" t="s">
        <v>155</v>
      </c>
      <c r="C10" s="451" t="s">
        <v>187</v>
      </c>
      <c r="D10" s="451" t="s">
        <v>44</v>
      </c>
      <c r="E10" s="55">
        <f>'Naslovna strana'!E18-2</f>
        <v>2013</v>
      </c>
      <c r="F10" s="55">
        <f>'Naslovna strana'!E18-1</f>
        <v>2014</v>
      </c>
      <c r="G10" s="443">
        <f>'Naslovna strana'!E18</f>
        <v>2015</v>
      </c>
      <c r="H10" s="433" t="s">
        <v>164</v>
      </c>
    </row>
    <row r="11" spans="2:8" s="9" customFormat="1" ht="15" customHeight="1">
      <c r="B11" s="450"/>
      <c r="C11" s="452"/>
      <c r="D11" s="452"/>
      <c r="E11" s="56" t="s">
        <v>154</v>
      </c>
      <c r="F11" s="19" t="s">
        <v>154</v>
      </c>
      <c r="G11" s="444"/>
      <c r="H11" s="445"/>
    </row>
    <row r="12" spans="2:8" s="9" customFormat="1" ht="15" customHeight="1">
      <c r="B12" s="404" t="s">
        <v>16</v>
      </c>
      <c r="C12" s="392">
        <v>51</v>
      </c>
      <c r="D12" s="58" t="s">
        <v>510</v>
      </c>
      <c r="E12" s="59">
        <f>E13+E14+E18</f>
        <v>0</v>
      </c>
      <c r="F12" s="59">
        <f>F13+F14+F18+F23+F24</f>
        <v>0</v>
      </c>
      <c r="G12" s="60">
        <f>G13+G14+G18+G23+G24</f>
        <v>0</v>
      </c>
      <c r="H12" s="57">
        <f>IF(F12=0,0,G12/F12)</f>
        <v>0</v>
      </c>
    </row>
    <row r="13" spans="2:8" s="9" customFormat="1" ht="15" customHeight="1">
      <c r="B13" s="405" t="s">
        <v>81</v>
      </c>
      <c r="C13" s="393">
        <v>511</v>
      </c>
      <c r="D13" s="371" t="s">
        <v>82</v>
      </c>
      <c r="E13" s="62"/>
      <c r="F13" s="62"/>
      <c r="G13" s="63"/>
      <c r="H13" s="64">
        <f aca="true" t="shared" si="0" ref="H13:H67">IF(F13=0,0,G13/F13)</f>
        <v>0</v>
      </c>
    </row>
    <row r="14" spans="2:8" s="9" customFormat="1" ht="15" customHeight="1">
      <c r="B14" s="25" t="s">
        <v>51</v>
      </c>
      <c r="C14" s="394">
        <v>512</v>
      </c>
      <c r="D14" s="372" t="s">
        <v>45</v>
      </c>
      <c r="E14" s="65">
        <f>E15+E16+E17</f>
        <v>0</v>
      </c>
      <c r="F14" s="65">
        <f>F15+F16+F17</f>
        <v>0</v>
      </c>
      <c r="G14" s="66">
        <f>G15+G16+G17</f>
        <v>0</v>
      </c>
      <c r="H14" s="67">
        <f t="shared" si="0"/>
        <v>0</v>
      </c>
    </row>
    <row r="15" spans="2:8" s="9" customFormat="1" ht="15" customHeight="1">
      <c r="B15" s="68" t="s">
        <v>204</v>
      </c>
      <c r="C15" s="395"/>
      <c r="D15" s="373" t="s">
        <v>100</v>
      </c>
      <c r="E15" s="70"/>
      <c r="F15" s="70"/>
      <c r="G15" s="70"/>
      <c r="H15" s="67">
        <f t="shared" si="0"/>
        <v>0</v>
      </c>
    </row>
    <row r="16" spans="2:8" s="9" customFormat="1" ht="15" customHeight="1">
      <c r="B16" s="68" t="s">
        <v>205</v>
      </c>
      <c r="C16" s="395"/>
      <c r="D16" s="373" t="s">
        <v>146</v>
      </c>
      <c r="E16" s="70"/>
      <c r="F16" s="409"/>
      <c r="G16" s="409"/>
      <c r="H16" s="67">
        <f t="shared" si="0"/>
        <v>0</v>
      </c>
    </row>
    <row r="17" spans="2:8" s="9" customFormat="1" ht="15" customHeight="1">
      <c r="B17" s="68" t="s">
        <v>206</v>
      </c>
      <c r="C17" s="395"/>
      <c r="D17" s="373" t="s">
        <v>101</v>
      </c>
      <c r="E17" s="70"/>
      <c r="F17" s="70"/>
      <c r="G17" s="70"/>
      <c r="H17" s="67">
        <f t="shared" si="0"/>
        <v>0</v>
      </c>
    </row>
    <row r="18" spans="2:8" s="9" customFormat="1" ht="15" customHeight="1">
      <c r="B18" s="30" t="s">
        <v>52</v>
      </c>
      <c r="C18" s="395">
        <v>513</v>
      </c>
      <c r="D18" s="373" t="s">
        <v>25</v>
      </c>
      <c r="E18" s="71">
        <f>E19+E20+E21+E22</f>
        <v>0</v>
      </c>
      <c r="F18" s="71">
        <f>F19+F20+F21+F22</f>
        <v>0</v>
      </c>
      <c r="G18" s="66">
        <f>G19+G20+G21+G22</f>
        <v>0</v>
      </c>
      <c r="H18" s="67">
        <f t="shared" si="0"/>
        <v>0</v>
      </c>
    </row>
    <row r="19" spans="2:8" s="9" customFormat="1" ht="15" customHeight="1">
      <c r="B19" s="68" t="s">
        <v>207</v>
      </c>
      <c r="C19" s="395"/>
      <c r="D19" s="373" t="s">
        <v>102</v>
      </c>
      <c r="E19" s="70"/>
      <c r="F19" s="70"/>
      <c r="G19" s="70"/>
      <c r="H19" s="67">
        <f t="shared" si="0"/>
        <v>0</v>
      </c>
    </row>
    <row r="20" spans="2:8" s="9" customFormat="1" ht="15" customHeight="1">
      <c r="B20" s="68" t="s">
        <v>208</v>
      </c>
      <c r="C20" s="395"/>
      <c r="D20" s="373" t="s">
        <v>103</v>
      </c>
      <c r="E20" s="70"/>
      <c r="F20" s="70"/>
      <c r="G20" s="70"/>
      <c r="H20" s="67">
        <f t="shared" si="0"/>
        <v>0</v>
      </c>
    </row>
    <row r="21" spans="2:8" s="9" customFormat="1" ht="15" customHeight="1">
      <c r="B21" s="68" t="s">
        <v>209</v>
      </c>
      <c r="C21" s="395"/>
      <c r="D21" s="373" t="s">
        <v>147</v>
      </c>
      <c r="E21" s="69"/>
      <c r="F21" s="69"/>
      <c r="G21" s="69"/>
      <c r="H21" s="67">
        <f t="shared" si="0"/>
        <v>0</v>
      </c>
    </row>
    <row r="22" spans="2:8" s="9" customFormat="1" ht="15" customHeight="1">
      <c r="B22" s="68" t="s">
        <v>210</v>
      </c>
      <c r="C22" s="395"/>
      <c r="D22" s="373" t="s">
        <v>104</v>
      </c>
      <c r="E22" s="369"/>
      <c r="F22" s="369"/>
      <c r="G22" s="369"/>
      <c r="H22" s="370">
        <f t="shared" si="0"/>
        <v>0</v>
      </c>
    </row>
    <row r="23" spans="2:8" s="9" customFormat="1" ht="15" customHeight="1">
      <c r="B23" s="406" t="s">
        <v>474</v>
      </c>
      <c r="C23" s="396">
        <v>514</v>
      </c>
      <c r="D23" s="374" t="s">
        <v>475</v>
      </c>
      <c r="E23" s="379"/>
      <c r="F23" s="377"/>
      <c r="G23" s="377"/>
      <c r="H23" s="375">
        <f t="shared" si="0"/>
        <v>0</v>
      </c>
    </row>
    <row r="24" spans="2:8" s="9" customFormat="1" ht="15" customHeight="1">
      <c r="B24" s="407" t="s">
        <v>476</v>
      </c>
      <c r="C24" s="397">
        <v>515</v>
      </c>
      <c r="D24" s="380" t="s">
        <v>477</v>
      </c>
      <c r="E24" s="381"/>
      <c r="F24" s="378"/>
      <c r="G24" s="378"/>
      <c r="H24" s="376">
        <f t="shared" si="0"/>
        <v>0</v>
      </c>
    </row>
    <row r="25" spans="2:8" s="9" customFormat="1" ht="15" customHeight="1">
      <c r="B25" s="404" t="s">
        <v>17</v>
      </c>
      <c r="C25" s="392">
        <v>52</v>
      </c>
      <c r="D25" s="73" t="s">
        <v>26</v>
      </c>
      <c r="E25" s="59">
        <f>E26+E27+E28+E29+E30+E31+E32+E33</f>
        <v>0</v>
      </c>
      <c r="F25" s="59">
        <f>F26+F27+F28+F29+F30+F31+F32+F33</f>
        <v>0</v>
      </c>
      <c r="G25" s="60">
        <f>G26+G27+G28+G29+G30+G31+G32+G33</f>
        <v>0</v>
      </c>
      <c r="H25" s="57">
        <f t="shared" si="0"/>
        <v>0</v>
      </c>
    </row>
    <row r="26" spans="2:8" s="9" customFormat="1" ht="15" customHeight="1">
      <c r="B26" s="405" t="s">
        <v>83</v>
      </c>
      <c r="C26" s="398">
        <v>520</v>
      </c>
      <c r="D26" s="74" t="s">
        <v>84</v>
      </c>
      <c r="E26" s="75"/>
      <c r="F26" s="75"/>
      <c r="G26" s="75"/>
      <c r="H26" s="64">
        <f t="shared" si="0"/>
        <v>0</v>
      </c>
    </row>
    <row r="27" spans="2:8" s="9" customFormat="1" ht="15" customHeight="1">
      <c r="B27" s="25" t="s">
        <v>85</v>
      </c>
      <c r="C27" s="399">
        <v>521</v>
      </c>
      <c r="D27" s="46" t="s">
        <v>86</v>
      </c>
      <c r="E27" s="77"/>
      <c r="F27" s="77"/>
      <c r="G27" s="77"/>
      <c r="H27" s="67">
        <f t="shared" si="0"/>
        <v>0</v>
      </c>
    </row>
    <row r="28" spans="2:8" s="9" customFormat="1" ht="15" customHeight="1">
      <c r="B28" s="25" t="s">
        <v>53</v>
      </c>
      <c r="C28" s="399">
        <v>522</v>
      </c>
      <c r="D28" s="46" t="s">
        <v>46</v>
      </c>
      <c r="E28" s="77"/>
      <c r="F28" s="77"/>
      <c r="G28" s="77"/>
      <c r="H28" s="67">
        <f t="shared" si="0"/>
        <v>0</v>
      </c>
    </row>
    <row r="29" spans="2:8" s="9" customFormat="1" ht="15" customHeight="1">
      <c r="B29" s="25" t="s">
        <v>54</v>
      </c>
      <c r="C29" s="399">
        <v>523</v>
      </c>
      <c r="D29" s="46" t="s">
        <v>47</v>
      </c>
      <c r="E29" s="77"/>
      <c r="F29" s="77"/>
      <c r="G29" s="77"/>
      <c r="H29" s="67">
        <f t="shared" si="0"/>
        <v>0</v>
      </c>
    </row>
    <row r="30" spans="2:13" s="9" customFormat="1" ht="15" customHeight="1">
      <c r="B30" s="25" t="s">
        <v>211</v>
      </c>
      <c r="C30" s="399">
        <v>524</v>
      </c>
      <c r="D30" s="46" t="s">
        <v>48</v>
      </c>
      <c r="E30" s="77"/>
      <c r="F30" s="77"/>
      <c r="G30" s="77"/>
      <c r="H30" s="67">
        <f t="shared" si="0"/>
        <v>0</v>
      </c>
      <c r="M30" s="14"/>
    </row>
    <row r="31" spans="2:8" s="9" customFormat="1" ht="15" customHeight="1">
      <c r="B31" s="25" t="s">
        <v>212</v>
      </c>
      <c r="C31" s="399">
        <v>525</v>
      </c>
      <c r="D31" s="46" t="s">
        <v>49</v>
      </c>
      <c r="E31" s="77"/>
      <c r="F31" s="77"/>
      <c r="G31" s="77"/>
      <c r="H31" s="67">
        <f t="shared" si="0"/>
        <v>0</v>
      </c>
    </row>
    <row r="32" spans="2:8" s="9" customFormat="1" ht="15" customHeight="1">
      <c r="B32" s="25" t="s">
        <v>213</v>
      </c>
      <c r="C32" s="399">
        <v>526</v>
      </c>
      <c r="D32" s="46" t="s">
        <v>511</v>
      </c>
      <c r="E32" s="77"/>
      <c r="F32" s="77"/>
      <c r="G32" s="77"/>
      <c r="H32" s="67">
        <f t="shared" si="0"/>
        <v>0</v>
      </c>
    </row>
    <row r="33" spans="2:8" s="9" customFormat="1" ht="15" customHeight="1">
      <c r="B33" s="30" t="s">
        <v>214</v>
      </c>
      <c r="C33" s="400">
        <v>529</v>
      </c>
      <c r="D33" s="31" t="s">
        <v>50</v>
      </c>
      <c r="E33" s="71">
        <f>E34+E35+E36+E37+E38+E39</f>
        <v>0</v>
      </c>
      <c r="F33" s="71">
        <f>F34+F35+F36+F37+F38+F39</f>
        <v>0</v>
      </c>
      <c r="G33" s="71">
        <f>G34+G35+G36+G37+G38+G39</f>
        <v>0</v>
      </c>
      <c r="H33" s="67">
        <f t="shared" si="0"/>
        <v>0</v>
      </c>
    </row>
    <row r="34" spans="2:8" s="9" customFormat="1" ht="15" customHeight="1">
      <c r="B34" s="45" t="s">
        <v>215</v>
      </c>
      <c r="C34" s="399"/>
      <c r="D34" s="46" t="s">
        <v>105</v>
      </c>
      <c r="E34" s="77"/>
      <c r="F34" s="77"/>
      <c r="G34" s="77"/>
      <c r="H34" s="67">
        <f t="shared" si="0"/>
        <v>0</v>
      </c>
    </row>
    <row r="35" spans="2:8" s="9" customFormat="1" ht="15" customHeight="1">
      <c r="B35" s="45" t="s">
        <v>216</v>
      </c>
      <c r="C35" s="399"/>
      <c r="D35" s="46" t="s">
        <v>106</v>
      </c>
      <c r="E35" s="77"/>
      <c r="F35" s="77"/>
      <c r="G35" s="77"/>
      <c r="H35" s="67">
        <f t="shared" si="0"/>
        <v>0</v>
      </c>
    </row>
    <row r="36" spans="2:8" s="9" customFormat="1" ht="15" customHeight="1">
      <c r="B36" s="68" t="s">
        <v>217</v>
      </c>
      <c r="C36" s="400"/>
      <c r="D36" s="31" t="s">
        <v>107</v>
      </c>
      <c r="E36" s="70"/>
      <c r="F36" s="70"/>
      <c r="G36" s="70"/>
      <c r="H36" s="67">
        <f t="shared" si="0"/>
        <v>0</v>
      </c>
    </row>
    <row r="37" spans="2:8" s="9" customFormat="1" ht="15" customHeight="1">
      <c r="B37" s="68" t="s">
        <v>218</v>
      </c>
      <c r="C37" s="400"/>
      <c r="D37" s="31" t="s">
        <v>188</v>
      </c>
      <c r="E37" s="70"/>
      <c r="F37" s="70"/>
      <c r="G37" s="70"/>
      <c r="H37" s="67">
        <f t="shared" si="0"/>
        <v>0</v>
      </c>
    </row>
    <row r="38" spans="2:8" s="9" customFormat="1" ht="15" customHeight="1">
      <c r="B38" s="68" t="s">
        <v>219</v>
      </c>
      <c r="C38" s="400"/>
      <c r="D38" s="31" t="s">
        <v>148</v>
      </c>
      <c r="E38" s="70"/>
      <c r="F38" s="70"/>
      <c r="G38" s="70"/>
      <c r="H38" s="67">
        <f t="shared" si="0"/>
        <v>0</v>
      </c>
    </row>
    <row r="39" spans="2:8" s="9" customFormat="1" ht="15" customHeight="1">
      <c r="B39" s="47" t="s">
        <v>220</v>
      </c>
      <c r="C39" s="401"/>
      <c r="D39" s="37" t="s">
        <v>108</v>
      </c>
      <c r="E39" s="79"/>
      <c r="F39" s="79"/>
      <c r="G39" s="79"/>
      <c r="H39" s="72">
        <f t="shared" si="0"/>
        <v>0</v>
      </c>
    </row>
    <row r="40" spans="2:8" s="9" customFormat="1" ht="15" customHeight="1">
      <c r="B40" s="404" t="s">
        <v>18</v>
      </c>
      <c r="C40" s="392">
        <v>53</v>
      </c>
      <c r="D40" s="73" t="s">
        <v>27</v>
      </c>
      <c r="E40" s="59">
        <f>E41+E42+E45+E46+E49+E50+E51+E52+E53</f>
        <v>0</v>
      </c>
      <c r="F40" s="59">
        <f>F41+F42+F45+F46+F49+F50+F51+F52+F53</f>
        <v>0</v>
      </c>
      <c r="G40" s="60">
        <f>G41+G42+G45+G46+G49+G50+G51+G52+G53</f>
        <v>0</v>
      </c>
      <c r="H40" s="57">
        <f t="shared" si="0"/>
        <v>0</v>
      </c>
    </row>
    <row r="41" spans="2:8" s="9" customFormat="1" ht="15" customHeight="1">
      <c r="B41" s="405" t="s">
        <v>19</v>
      </c>
      <c r="C41" s="398">
        <v>530</v>
      </c>
      <c r="D41" s="74" t="s">
        <v>55</v>
      </c>
      <c r="E41" s="75"/>
      <c r="F41" s="75"/>
      <c r="G41" s="75"/>
      <c r="H41" s="64">
        <f t="shared" si="0"/>
        <v>0</v>
      </c>
    </row>
    <row r="42" spans="2:8" s="9" customFormat="1" ht="15" customHeight="1">
      <c r="B42" s="25" t="s">
        <v>20</v>
      </c>
      <c r="C42" s="399">
        <v>531</v>
      </c>
      <c r="D42" s="46" t="s">
        <v>29</v>
      </c>
      <c r="E42" s="65">
        <f>E43+E44</f>
        <v>0</v>
      </c>
      <c r="F42" s="65">
        <f>F43+F44</f>
        <v>0</v>
      </c>
      <c r="G42" s="66">
        <f>G43+G44</f>
        <v>0</v>
      </c>
      <c r="H42" s="67">
        <f t="shared" si="0"/>
        <v>0</v>
      </c>
    </row>
    <row r="43" spans="2:8" s="9" customFormat="1" ht="15" customHeight="1">
      <c r="B43" s="45" t="s">
        <v>109</v>
      </c>
      <c r="C43" s="399"/>
      <c r="D43" s="46" t="s">
        <v>149</v>
      </c>
      <c r="E43" s="77"/>
      <c r="F43" s="77"/>
      <c r="G43" s="77"/>
      <c r="H43" s="67">
        <f t="shared" si="0"/>
        <v>0</v>
      </c>
    </row>
    <row r="44" spans="2:8" s="9" customFormat="1" ht="15" customHeight="1">
      <c r="B44" s="45" t="s">
        <v>110</v>
      </c>
      <c r="C44" s="399"/>
      <c r="D44" s="46" t="s">
        <v>111</v>
      </c>
      <c r="E44" s="77"/>
      <c r="F44" s="77"/>
      <c r="G44" s="77"/>
      <c r="H44" s="67">
        <f t="shared" si="0"/>
        <v>0</v>
      </c>
    </row>
    <row r="45" spans="2:8" s="9" customFormat="1" ht="15" customHeight="1">
      <c r="B45" s="25" t="s">
        <v>21</v>
      </c>
      <c r="C45" s="399">
        <v>532</v>
      </c>
      <c r="D45" s="46" t="s">
        <v>28</v>
      </c>
      <c r="E45" s="76"/>
      <c r="F45" s="76"/>
      <c r="G45" s="166"/>
      <c r="H45" s="67">
        <f t="shared" si="0"/>
        <v>0</v>
      </c>
    </row>
    <row r="46" spans="2:8" s="9" customFormat="1" ht="15" customHeight="1">
      <c r="B46" s="25" t="s">
        <v>22</v>
      </c>
      <c r="C46" s="399">
        <v>533</v>
      </c>
      <c r="D46" s="46" t="s">
        <v>30</v>
      </c>
      <c r="E46" s="65">
        <f>E47+E48</f>
        <v>0</v>
      </c>
      <c r="F46" s="65">
        <f>F47+F48</f>
        <v>0</v>
      </c>
      <c r="G46" s="65">
        <f>G47+G48</f>
        <v>0</v>
      </c>
      <c r="H46" s="67">
        <f t="shared" si="0"/>
        <v>0</v>
      </c>
    </row>
    <row r="47" spans="2:8" s="9" customFormat="1" ht="15" customHeight="1">
      <c r="B47" s="45" t="s">
        <v>221</v>
      </c>
      <c r="C47" s="399"/>
      <c r="D47" s="46" t="s">
        <v>150</v>
      </c>
      <c r="E47" s="77"/>
      <c r="F47" s="77"/>
      <c r="G47" s="77"/>
      <c r="H47" s="67">
        <f t="shared" si="0"/>
        <v>0</v>
      </c>
    </row>
    <row r="48" spans="2:8" s="9" customFormat="1" ht="15" customHeight="1">
      <c r="B48" s="45" t="s">
        <v>222</v>
      </c>
      <c r="C48" s="399"/>
      <c r="D48" s="46" t="s">
        <v>112</v>
      </c>
      <c r="E48" s="77"/>
      <c r="F48" s="77"/>
      <c r="G48" s="77"/>
      <c r="H48" s="67">
        <f t="shared" si="0"/>
        <v>0</v>
      </c>
    </row>
    <row r="49" spans="2:8" s="9" customFormat="1" ht="15" customHeight="1">
      <c r="B49" s="25" t="s">
        <v>23</v>
      </c>
      <c r="C49" s="399">
        <v>534</v>
      </c>
      <c r="D49" s="46" t="s">
        <v>56</v>
      </c>
      <c r="E49" s="77"/>
      <c r="F49" s="77"/>
      <c r="G49" s="77"/>
      <c r="H49" s="67">
        <f t="shared" si="0"/>
        <v>0</v>
      </c>
    </row>
    <row r="50" spans="2:8" s="9" customFormat="1" ht="15" customHeight="1">
      <c r="B50" s="25" t="s">
        <v>59</v>
      </c>
      <c r="C50" s="399">
        <v>535</v>
      </c>
      <c r="D50" s="46" t="s">
        <v>31</v>
      </c>
      <c r="E50" s="77"/>
      <c r="F50" s="77"/>
      <c r="G50" s="77"/>
      <c r="H50" s="67">
        <f t="shared" si="0"/>
        <v>0</v>
      </c>
    </row>
    <row r="51" spans="2:8" s="9" customFormat="1" ht="15" customHeight="1">
      <c r="B51" s="25" t="s">
        <v>60</v>
      </c>
      <c r="C51" s="399">
        <v>536</v>
      </c>
      <c r="D51" s="46" t="s">
        <v>57</v>
      </c>
      <c r="E51" s="77"/>
      <c r="F51" s="77"/>
      <c r="G51" s="77"/>
      <c r="H51" s="67">
        <f t="shared" si="0"/>
        <v>0</v>
      </c>
    </row>
    <row r="52" spans="2:8" s="9" customFormat="1" ht="15" customHeight="1">
      <c r="B52" s="30" t="s">
        <v>61</v>
      </c>
      <c r="C52" s="400">
        <v>537</v>
      </c>
      <c r="D52" s="31" t="s">
        <v>151</v>
      </c>
      <c r="E52" s="70"/>
      <c r="F52" s="70"/>
      <c r="G52" s="70"/>
      <c r="H52" s="67">
        <f t="shared" si="0"/>
        <v>0</v>
      </c>
    </row>
    <row r="53" spans="2:8" s="9" customFormat="1" ht="15" customHeight="1">
      <c r="B53" s="30" t="s">
        <v>223</v>
      </c>
      <c r="C53" s="400">
        <v>539</v>
      </c>
      <c r="D53" s="31" t="s">
        <v>58</v>
      </c>
      <c r="E53" s="69"/>
      <c r="F53" s="69"/>
      <c r="G53" s="69"/>
      <c r="H53" s="67">
        <f t="shared" si="0"/>
        <v>0</v>
      </c>
    </row>
    <row r="54" spans="2:8" s="9" customFormat="1" ht="15" customHeight="1">
      <c r="B54" s="404" t="s">
        <v>62</v>
      </c>
      <c r="C54" s="392">
        <v>55</v>
      </c>
      <c r="D54" s="73" t="s">
        <v>32</v>
      </c>
      <c r="E54" s="59">
        <f>E55+E61+E62+E66+E67+E68+E71+E72</f>
        <v>0</v>
      </c>
      <c r="F54" s="59">
        <f>F55+F61+F62+F66+F67+F68+F71+F72</f>
        <v>0</v>
      </c>
      <c r="G54" s="60">
        <f>G55+G61+G62+G66+G67+G68+G71+G72</f>
        <v>0</v>
      </c>
      <c r="H54" s="57">
        <f t="shared" si="0"/>
        <v>0</v>
      </c>
    </row>
    <row r="55" spans="2:8" s="9" customFormat="1" ht="15" customHeight="1">
      <c r="B55" s="405" t="s">
        <v>66</v>
      </c>
      <c r="C55" s="398">
        <v>550</v>
      </c>
      <c r="D55" s="74" t="s">
        <v>33</v>
      </c>
      <c r="E55" s="80">
        <f>E56+E57+E58+E59+E60</f>
        <v>0</v>
      </c>
      <c r="F55" s="80">
        <f>F56+F57+F58+F59+F60</f>
        <v>0</v>
      </c>
      <c r="G55" s="80">
        <f>G56+G57+G58+G59+G60</f>
        <v>0</v>
      </c>
      <c r="H55" s="64">
        <f t="shared" si="0"/>
        <v>0</v>
      </c>
    </row>
    <row r="56" spans="2:8" s="9" customFormat="1" ht="30" customHeight="1">
      <c r="B56" s="61" t="s">
        <v>224</v>
      </c>
      <c r="C56" s="398"/>
      <c r="D56" s="74" t="s">
        <v>189</v>
      </c>
      <c r="E56" s="75"/>
      <c r="F56" s="75"/>
      <c r="G56" s="75"/>
      <c r="H56" s="67">
        <f t="shared" si="0"/>
        <v>0</v>
      </c>
    </row>
    <row r="57" spans="2:8" s="9" customFormat="1" ht="15" customHeight="1">
      <c r="B57" s="61" t="s">
        <v>225</v>
      </c>
      <c r="C57" s="398"/>
      <c r="D57" s="74" t="s">
        <v>114</v>
      </c>
      <c r="E57" s="75"/>
      <c r="F57" s="75"/>
      <c r="G57" s="75"/>
      <c r="H57" s="67">
        <f t="shared" si="0"/>
        <v>0</v>
      </c>
    </row>
    <row r="58" spans="2:8" s="9" customFormat="1" ht="15" customHeight="1">
      <c r="B58" s="61" t="s">
        <v>226</v>
      </c>
      <c r="C58" s="398"/>
      <c r="D58" s="74" t="s">
        <v>152</v>
      </c>
      <c r="E58" s="75"/>
      <c r="F58" s="75"/>
      <c r="G58" s="75"/>
      <c r="H58" s="67">
        <f t="shared" si="0"/>
        <v>0</v>
      </c>
    </row>
    <row r="59" spans="2:8" s="9" customFormat="1" ht="15" customHeight="1">
      <c r="B59" s="61" t="s">
        <v>227</v>
      </c>
      <c r="C59" s="398"/>
      <c r="D59" s="46" t="s">
        <v>113</v>
      </c>
      <c r="E59" s="75"/>
      <c r="F59" s="75"/>
      <c r="G59" s="75"/>
      <c r="H59" s="67">
        <f t="shared" si="0"/>
        <v>0</v>
      </c>
    </row>
    <row r="60" spans="2:8" s="9" customFormat="1" ht="15" customHeight="1">
      <c r="B60" s="61" t="s">
        <v>228</v>
      </c>
      <c r="C60" s="398"/>
      <c r="D60" s="74" t="s">
        <v>115</v>
      </c>
      <c r="E60" s="75"/>
      <c r="F60" s="75"/>
      <c r="G60" s="75"/>
      <c r="H60" s="67">
        <f t="shared" si="0"/>
        <v>0</v>
      </c>
    </row>
    <row r="61" spans="2:8" s="9" customFormat="1" ht="15" customHeight="1">
      <c r="B61" s="25" t="s">
        <v>67</v>
      </c>
      <c r="C61" s="399">
        <v>551</v>
      </c>
      <c r="D61" s="46" t="s">
        <v>34</v>
      </c>
      <c r="E61" s="77"/>
      <c r="F61" s="77"/>
      <c r="G61" s="77"/>
      <c r="H61" s="67">
        <f t="shared" si="0"/>
        <v>0</v>
      </c>
    </row>
    <row r="62" spans="2:8" s="9" customFormat="1" ht="15" customHeight="1">
      <c r="B62" s="25" t="s">
        <v>68</v>
      </c>
      <c r="C62" s="399">
        <v>552</v>
      </c>
      <c r="D62" s="46" t="s">
        <v>35</v>
      </c>
      <c r="E62" s="65">
        <f>E63+E64+E65</f>
        <v>0</v>
      </c>
      <c r="F62" s="65">
        <f>F63+F64+F65</f>
        <v>0</v>
      </c>
      <c r="G62" s="66">
        <f>G63+G64+G65</f>
        <v>0</v>
      </c>
      <c r="H62" s="67">
        <f t="shared" si="0"/>
        <v>0</v>
      </c>
    </row>
    <row r="63" spans="2:8" s="9" customFormat="1" ht="15" customHeight="1">
      <c r="B63" s="45" t="s">
        <v>116</v>
      </c>
      <c r="C63" s="399"/>
      <c r="D63" s="46" t="s">
        <v>117</v>
      </c>
      <c r="E63" s="77"/>
      <c r="F63" s="77"/>
      <c r="G63" s="77"/>
      <c r="H63" s="67">
        <f t="shared" si="0"/>
        <v>0</v>
      </c>
    </row>
    <row r="64" spans="2:8" s="9" customFormat="1" ht="15" customHeight="1">
      <c r="B64" s="45" t="s">
        <v>118</v>
      </c>
      <c r="C64" s="399"/>
      <c r="D64" s="46" t="s">
        <v>119</v>
      </c>
      <c r="E64" s="77"/>
      <c r="F64" s="77"/>
      <c r="G64" s="77"/>
      <c r="H64" s="67">
        <f t="shared" si="0"/>
        <v>0</v>
      </c>
    </row>
    <row r="65" spans="2:8" s="9" customFormat="1" ht="15" customHeight="1">
      <c r="B65" s="45" t="s">
        <v>229</v>
      </c>
      <c r="C65" s="399"/>
      <c r="D65" s="46" t="s">
        <v>120</v>
      </c>
      <c r="E65" s="77"/>
      <c r="F65" s="77"/>
      <c r="G65" s="77"/>
      <c r="H65" s="67">
        <f t="shared" si="0"/>
        <v>0</v>
      </c>
    </row>
    <row r="66" spans="2:8" s="9" customFormat="1" ht="15" customHeight="1">
      <c r="B66" s="25" t="s">
        <v>69</v>
      </c>
      <c r="C66" s="399">
        <v>553</v>
      </c>
      <c r="D66" s="46" t="s">
        <v>36</v>
      </c>
      <c r="E66" s="77"/>
      <c r="F66" s="77"/>
      <c r="G66" s="77"/>
      <c r="H66" s="67">
        <f t="shared" si="0"/>
        <v>0</v>
      </c>
    </row>
    <row r="67" spans="2:8" s="9" customFormat="1" ht="15" customHeight="1">
      <c r="B67" s="25" t="s">
        <v>70</v>
      </c>
      <c r="C67" s="399">
        <v>554</v>
      </c>
      <c r="D67" s="46" t="s">
        <v>63</v>
      </c>
      <c r="E67" s="77"/>
      <c r="F67" s="77"/>
      <c r="G67" s="77"/>
      <c r="H67" s="67">
        <f t="shared" si="0"/>
        <v>0</v>
      </c>
    </row>
    <row r="68" spans="2:8" s="9" customFormat="1" ht="15" customHeight="1">
      <c r="B68" s="25" t="s">
        <v>71</v>
      </c>
      <c r="C68" s="399">
        <v>555</v>
      </c>
      <c r="D68" s="46" t="s">
        <v>64</v>
      </c>
      <c r="E68" s="65">
        <f>E69+E70</f>
        <v>0</v>
      </c>
      <c r="F68" s="65">
        <f>F69+F70</f>
        <v>0</v>
      </c>
      <c r="G68" s="65">
        <f>G69+G70</f>
        <v>0</v>
      </c>
      <c r="H68" s="67">
        <f aca="true" t="shared" si="1" ref="H68:H76">IF(F68=0,0,G68/F68)</f>
        <v>0</v>
      </c>
    </row>
    <row r="69" spans="2:8" s="9" customFormat="1" ht="15" customHeight="1">
      <c r="B69" s="45" t="s">
        <v>230</v>
      </c>
      <c r="C69" s="399"/>
      <c r="D69" s="46" t="s">
        <v>121</v>
      </c>
      <c r="E69" s="77"/>
      <c r="F69" s="77"/>
      <c r="G69" s="77"/>
      <c r="H69" s="67">
        <f t="shared" si="1"/>
        <v>0</v>
      </c>
    </row>
    <row r="70" spans="2:8" s="9" customFormat="1" ht="15" customHeight="1">
      <c r="B70" s="45" t="s">
        <v>231</v>
      </c>
      <c r="C70" s="399"/>
      <c r="D70" s="46" t="s">
        <v>122</v>
      </c>
      <c r="E70" s="77"/>
      <c r="F70" s="77"/>
      <c r="G70" s="77"/>
      <c r="H70" s="67">
        <f t="shared" si="1"/>
        <v>0</v>
      </c>
    </row>
    <row r="71" spans="2:8" s="9" customFormat="1" ht="15" customHeight="1">
      <c r="B71" s="25" t="s">
        <v>72</v>
      </c>
      <c r="C71" s="399">
        <v>556</v>
      </c>
      <c r="D71" s="46" t="s">
        <v>65</v>
      </c>
      <c r="E71" s="77"/>
      <c r="F71" s="77"/>
      <c r="G71" s="77"/>
      <c r="H71" s="67">
        <f t="shared" si="1"/>
        <v>0</v>
      </c>
    </row>
    <row r="72" spans="2:8" s="9" customFormat="1" ht="15" customHeight="1">
      <c r="B72" s="25" t="s">
        <v>73</v>
      </c>
      <c r="C72" s="399">
        <v>559</v>
      </c>
      <c r="D72" s="46" t="s">
        <v>37</v>
      </c>
      <c r="E72" s="65">
        <f>E73+E74</f>
        <v>0</v>
      </c>
      <c r="F72" s="65">
        <f>F73+F74</f>
        <v>0</v>
      </c>
      <c r="G72" s="65">
        <f>G73+G74</f>
        <v>0</v>
      </c>
      <c r="H72" s="67">
        <f t="shared" si="1"/>
        <v>0</v>
      </c>
    </row>
    <row r="73" spans="2:8" s="9" customFormat="1" ht="15" customHeight="1">
      <c r="B73" s="45" t="s">
        <v>232</v>
      </c>
      <c r="C73" s="399"/>
      <c r="D73" s="46" t="s">
        <v>153</v>
      </c>
      <c r="E73" s="77"/>
      <c r="F73" s="77"/>
      <c r="G73" s="77"/>
      <c r="H73" s="67">
        <f t="shared" si="1"/>
        <v>0</v>
      </c>
    </row>
    <row r="74" spans="2:8" s="9" customFormat="1" ht="15" customHeight="1">
      <c r="B74" s="47" t="s">
        <v>233</v>
      </c>
      <c r="C74" s="401"/>
      <c r="D74" s="37" t="s">
        <v>123</v>
      </c>
      <c r="E74" s="79"/>
      <c r="F74" s="79"/>
      <c r="G74" s="79"/>
      <c r="H74" s="72">
        <f t="shared" si="1"/>
        <v>0</v>
      </c>
    </row>
    <row r="75" spans="2:8" s="9" customFormat="1" ht="30" customHeight="1">
      <c r="B75" s="408" t="s">
        <v>24</v>
      </c>
      <c r="C75" s="402"/>
      <c r="D75" s="81" t="s">
        <v>163</v>
      </c>
      <c r="E75" s="82"/>
      <c r="F75" s="82"/>
      <c r="G75" s="82"/>
      <c r="H75" s="57">
        <f t="shared" si="1"/>
        <v>0</v>
      </c>
    </row>
    <row r="76" spans="2:8" s="9" customFormat="1" ht="15" customHeight="1" thickBot="1">
      <c r="B76" s="320" t="s">
        <v>74</v>
      </c>
      <c r="C76" s="403"/>
      <c r="D76" s="167" t="s">
        <v>234</v>
      </c>
      <c r="E76" s="168">
        <f>E12+E25+E40+E54+E75</f>
        <v>0</v>
      </c>
      <c r="F76" s="168">
        <f>F12+F25+F40+F54+F75</f>
        <v>0</v>
      </c>
      <c r="G76" s="168">
        <f>G12+G25+G40+G54+G75</f>
        <v>0</v>
      </c>
      <c r="H76" s="83">
        <f t="shared" si="1"/>
        <v>0</v>
      </c>
    </row>
    <row r="77" ht="15" customHeight="1" thickTop="1"/>
    <row r="79" spans="2:7" ht="15" customHeight="1">
      <c r="B79" s="448" t="s">
        <v>190</v>
      </c>
      <c r="C79" s="448"/>
      <c r="D79" s="448"/>
      <c r="E79" s="448"/>
      <c r="F79" s="448"/>
      <c r="G79" s="448"/>
    </row>
    <row r="80" ht="15" customHeight="1" thickBot="1"/>
    <row r="81" spans="2:7" s="162" customFormat="1" ht="15" customHeight="1" thickTop="1">
      <c r="B81" s="441" t="s">
        <v>155</v>
      </c>
      <c r="C81" s="435" t="s">
        <v>44</v>
      </c>
      <c r="D81" s="436"/>
      <c r="E81" s="163">
        <f>'Naslovna strana'!E18-2</f>
        <v>2013</v>
      </c>
      <c r="F81" s="163">
        <f>'Naslovna strana'!E18-1</f>
        <v>2014</v>
      </c>
      <c r="G81" s="446">
        <f>'Naslovna strana'!E18</f>
        <v>2015</v>
      </c>
    </row>
    <row r="82" spans="2:7" ht="15" customHeight="1">
      <c r="B82" s="442"/>
      <c r="C82" s="437"/>
      <c r="D82" s="438"/>
      <c r="E82" s="164" t="s">
        <v>154</v>
      </c>
      <c r="F82" s="164" t="s">
        <v>154</v>
      </c>
      <c r="G82" s="447"/>
    </row>
    <row r="83" spans="2:7" ht="15" customHeight="1" thickBot="1">
      <c r="B83" s="85" t="s">
        <v>16</v>
      </c>
      <c r="C83" s="439" t="s">
        <v>191</v>
      </c>
      <c r="D83" s="440"/>
      <c r="E83" s="86"/>
      <c r="F83" s="86"/>
      <c r="G83" s="87"/>
    </row>
    <row r="84" ht="15" customHeight="1" thickTop="1"/>
    <row r="86" ht="15" customHeight="1">
      <c r="D86" s="48">
        <f>D85*1.25%</f>
        <v>0</v>
      </c>
    </row>
  </sheetData>
  <sheetProtection/>
  <mergeCells count="11">
    <mergeCell ref="B7:H7"/>
    <mergeCell ref="B10:B11"/>
    <mergeCell ref="D10:D11"/>
    <mergeCell ref="C10:C11"/>
    <mergeCell ref="B79:G79"/>
    <mergeCell ref="C81:D82"/>
    <mergeCell ref="C83:D83"/>
    <mergeCell ref="B81:B82"/>
    <mergeCell ref="G10:G11"/>
    <mergeCell ref="H10:H11"/>
    <mergeCell ref="G81:G82"/>
  </mergeCells>
  <printOptions horizontalCentered="1"/>
  <pageMargins left="0.2" right="0.17" top="0.44" bottom="0.32" header="0.17" footer="0.17"/>
  <pageSetup fitToHeight="1" fitToWidth="1" horizontalDpi="600" verticalDpi="600" orientation="portrait" scale="59" r:id="rId1"/>
  <headerFooter alignWithMargins="0">
    <oddFooter>&amp;R&amp;"Arial Narrow,Regular"Страна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9.140625" style="51" customWidth="1"/>
    <col min="3" max="3" width="76.00390625" style="2" customWidth="1"/>
    <col min="4" max="8" width="30.7109375" style="2" customWidth="1"/>
    <col min="9" max="9" width="20.7109375" style="2" customWidth="1"/>
    <col min="10" max="10" width="26.140625" style="2" customWidth="1"/>
    <col min="11" max="14" width="20.7109375" style="2" customWidth="1"/>
    <col min="15" max="15" width="26.421875" style="2" customWidth="1"/>
    <col min="16" max="20" width="20.7109375" style="2" customWidth="1"/>
    <col min="21" max="16384" width="9.140625" style="2" customWidth="1"/>
  </cols>
  <sheetData>
    <row r="1" ht="15" customHeight="1">
      <c r="B1" s="15" t="s">
        <v>98</v>
      </c>
    </row>
    <row r="2" ht="15" customHeight="1">
      <c r="B2" s="9"/>
    </row>
    <row r="3" ht="15" customHeight="1">
      <c r="B3" s="1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44" t="str">
        <f>+CONCATENATE('Naslovna strana'!$B$28," ",'Naslovna strana'!$E$28)</f>
        <v>Датум обраде: </v>
      </c>
    </row>
    <row r="6" ht="15" customHeight="1">
      <c r="B6" s="15"/>
    </row>
    <row r="7" spans="2:15" ht="15" customHeight="1">
      <c r="B7" s="12"/>
      <c r="C7" s="12"/>
      <c r="D7" s="12"/>
      <c r="E7" s="12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8" ht="15" customHeight="1">
      <c r="B8" s="463" t="s">
        <v>481</v>
      </c>
      <c r="C8" s="463"/>
      <c r="D8" s="463"/>
      <c r="E8" s="463"/>
      <c r="F8" s="463"/>
      <c r="G8" s="463"/>
      <c r="H8" s="463"/>
    </row>
    <row r="9" spans="2:8" ht="15" customHeight="1">
      <c r="B9" s="204"/>
      <c r="C9" s="204"/>
      <c r="D9" s="204"/>
      <c r="E9" s="204"/>
      <c r="F9" s="204"/>
      <c r="G9" s="204"/>
      <c r="H9" s="204"/>
    </row>
    <row r="10" spans="2:8" ht="15" customHeight="1" thickBot="1">
      <c r="B10" s="204"/>
      <c r="C10" s="204"/>
      <c r="D10" s="204"/>
      <c r="E10" s="204"/>
      <c r="F10" s="204"/>
      <c r="G10" s="204"/>
      <c r="H10" s="205" t="s">
        <v>1</v>
      </c>
    </row>
    <row r="11" spans="2:8" s="170" customFormat="1" ht="13.5" customHeight="1" thickTop="1">
      <c r="B11" s="464" t="s">
        <v>155</v>
      </c>
      <c r="C11" s="453" t="s">
        <v>236</v>
      </c>
      <c r="D11" s="453" t="s">
        <v>237</v>
      </c>
      <c r="E11" s="453" t="s">
        <v>124</v>
      </c>
      <c r="F11" s="453" t="s">
        <v>238</v>
      </c>
      <c r="G11" s="453" t="s">
        <v>239</v>
      </c>
      <c r="H11" s="456" t="s">
        <v>240</v>
      </c>
    </row>
    <row r="12" spans="2:8" s="170" customFormat="1" ht="13.5" customHeight="1">
      <c r="B12" s="465"/>
      <c r="C12" s="454"/>
      <c r="D12" s="454"/>
      <c r="E12" s="454"/>
      <c r="F12" s="454"/>
      <c r="G12" s="454"/>
      <c r="H12" s="457"/>
    </row>
    <row r="13" spans="2:8" s="170" customFormat="1" ht="13.5" customHeight="1">
      <c r="B13" s="465"/>
      <c r="C13" s="454"/>
      <c r="D13" s="454"/>
      <c r="E13" s="454"/>
      <c r="F13" s="454"/>
      <c r="G13" s="454"/>
      <c r="H13" s="457"/>
    </row>
    <row r="14" spans="2:8" s="170" customFormat="1" ht="13.5" customHeight="1">
      <c r="B14" s="465"/>
      <c r="C14" s="454"/>
      <c r="D14" s="454"/>
      <c r="E14" s="454"/>
      <c r="F14" s="454"/>
      <c r="G14" s="454"/>
      <c r="H14" s="457"/>
    </row>
    <row r="15" spans="2:8" s="170" customFormat="1" ht="31.5" customHeight="1">
      <c r="B15" s="466"/>
      <c r="C15" s="455"/>
      <c r="D15" s="454"/>
      <c r="E15" s="454"/>
      <c r="F15" s="455"/>
      <c r="G15" s="455"/>
      <c r="H15" s="458"/>
    </row>
    <row r="16" spans="2:8" s="171" customFormat="1" ht="15" customHeight="1">
      <c r="B16" s="172">
        <v>1</v>
      </c>
      <c r="C16" s="173" t="s">
        <v>158</v>
      </c>
      <c r="D16" s="173" t="s">
        <v>159</v>
      </c>
      <c r="E16" s="173" t="s">
        <v>160</v>
      </c>
      <c r="F16" s="174" t="s">
        <v>161</v>
      </c>
      <c r="G16" s="174" t="s">
        <v>241</v>
      </c>
      <c r="H16" s="175" t="s">
        <v>242</v>
      </c>
    </row>
    <row r="17" spans="2:8" s="170" customFormat="1" ht="15" customHeight="1">
      <c r="B17" s="176" t="s">
        <v>16</v>
      </c>
      <c r="C17" s="177" t="s">
        <v>2</v>
      </c>
      <c r="D17" s="178">
        <f>D18+D22</f>
        <v>0</v>
      </c>
      <c r="E17" s="178"/>
      <c r="F17" s="178">
        <f>F18+F22</f>
        <v>0</v>
      </c>
      <c r="G17" s="178">
        <f>G18+G22</f>
        <v>0</v>
      </c>
      <c r="H17" s="179">
        <f>H18+H22</f>
        <v>0</v>
      </c>
    </row>
    <row r="18" spans="2:8" s="170" customFormat="1" ht="15" customHeight="1">
      <c r="B18" s="176" t="s">
        <v>81</v>
      </c>
      <c r="C18" s="177" t="s">
        <v>75</v>
      </c>
      <c r="D18" s="178">
        <f>D19+D20+D21</f>
        <v>0</v>
      </c>
      <c r="E18" s="178"/>
      <c r="F18" s="178">
        <f>F19+F20+F21</f>
        <v>0</v>
      </c>
      <c r="G18" s="178">
        <f>G19+G20+G21</f>
        <v>0</v>
      </c>
      <c r="H18" s="179">
        <f>H19+H20+H21</f>
        <v>0</v>
      </c>
    </row>
    <row r="19" spans="2:8" s="170" customFormat="1" ht="15" customHeight="1">
      <c r="B19" s="176" t="s">
        <v>243</v>
      </c>
      <c r="C19" s="180"/>
      <c r="D19" s="181"/>
      <c r="E19" s="181"/>
      <c r="F19" s="182"/>
      <c r="G19" s="183">
        <f>IF(E19=0,0,F19*50%/E19)</f>
        <v>0</v>
      </c>
      <c r="H19" s="184">
        <f>D19+G19</f>
        <v>0</v>
      </c>
    </row>
    <row r="20" spans="2:8" s="170" customFormat="1" ht="15" customHeight="1">
      <c r="B20" s="176" t="s">
        <v>244</v>
      </c>
      <c r="C20" s="180"/>
      <c r="D20" s="181"/>
      <c r="E20" s="181"/>
      <c r="F20" s="182"/>
      <c r="G20" s="183">
        <f aca="true" t="shared" si="0" ref="G20:G25">IF(E20=0,0,F20*50%/E20)</f>
        <v>0</v>
      </c>
      <c r="H20" s="184">
        <f>D20+G20</f>
        <v>0</v>
      </c>
    </row>
    <row r="21" spans="2:8" s="170" customFormat="1" ht="15" customHeight="1">
      <c r="B21" s="176" t="s">
        <v>245</v>
      </c>
      <c r="C21" s="180"/>
      <c r="D21" s="181"/>
      <c r="E21" s="181"/>
      <c r="F21" s="182"/>
      <c r="G21" s="183">
        <f t="shared" si="0"/>
        <v>0</v>
      </c>
      <c r="H21" s="184">
        <f>D21+G21</f>
        <v>0</v>
      </c>
    </row>
    <row r="22" spans="2:8" s="170" customFormat="1" ht="15" customHeight="1">
      <c r="B22" s="176" t="s">
        <v>51</v>
      </c>
      <c r="C22" s="177" t="s">
        <v>3</v>
      </c>
      <c r="D22" s="178">
        <f>D23+D24+D25</f>
        <v>0</v>
      </c>
      <c r="E22" s="178"/>
      <c r="F22" s="178">
        <f>F23+F24+F25</f>
        <v>0</v>
      </c>
      <c r="G22" s="178">
        <f>G23+G24+G25</f>
        <v>0</v>
      </c>
      <c r="H22" s="179">
        <f>H23+H24+H25</f>
        <v>0</v>
      </c>
    </row>
    <row r="23" spans="2:8" s="170" customFormat="1" ht="15" customHeight="1">
      <c r="B23" s="176" t="s">
        <v>204</v>
      </c>
      <c r="C23" s="180"/>
      <c r="D23" s="181"/>
      <c r="E23" s="181"/>
      <c r="F23" s="182"/>
      <c r="G23" s="183">
        <f t="shared" si="0"/>
        <v>0</v>
      </c>
      <c r="H23" s="184">
        <f>D23+G23</f>
        <v>0</v>
      </c>
    </row>
    <row r="24" spans="2:8" s="170" customFormat="1" ht="15" customHeight="1">
      <c r="B24" s="176" t="s">
        <v>205</v>
      </c>
      <c r="C24" s="180"/>
      <c r="D24" s="181"/>
      <c r="E24" s="181"/>
      <c r="F24" s="182"/>
      <c r="G24" s="183">
        <f t="shared" si="0"/>
        <v>0</v>
      </c>
      <c r="H24" s="184">
        <f>D24+G24</f>
        <v>0</v>
      </c>
    </row>
    <row r="25" spans="2:8" s="170" customFormat="1" ht="15" customHeight="1">
      <c r="B25" s="176" t="s">
        <v>206</v>
      </c>
      <c r="C25" s="180"/>
      <c r="D25" s="181"/>
      <c r="E25" s="181"/>
      <c r="F25" s="182"/>
      <c r="G25" s="183">
        <f t="shared" si="0"/>
        <v>0</v>
      </c>
      <c r="H25" s="184">
        <f>D25+G25</f>
        <v>0</v>
      </c>
    </row>
    <row r="26" spans="2:8" s="170" customFormat="1" ht="15" customHeight="1">
      <c r="B26" s="176" t="s">
        <v>17</v>
      </c>
      <c r="C26" s="185" t="s">
        <v>4</v>
      </c>
      <c r="D26" s="183">
        <f>D27+D31+D35</f>
        <v>0</v>
      </c>
      <c r="E26" s="183"/>
      <c r="F26" s="183">
        <f>F27+F31+F35</f>
        <v>0</v>
      </c>
      <c r="G26" s="183">
        <f>G27+G31+G35</f>
        <v>0</v>
      </c>
      <c r="H26" s="184">
        <f>H27+H31+H35</f>
        <v>0</v>
      </c>
    </row>
    <row r="27" spans="2:8" s="170" customFormat="1" ht="12.75">
      <c r="B27" s="176" t="s">
        <v>83</v>
      </c>
      <c r="C27" s="177" t="s">
        <v>0</v>
      </c>
      <c r="D27" s="178">
        <f>D28+D29+D30</f>
        <v>0</v>
      </c>
      <c r="E27" s="178"/>
      <c r="F27" s="178">
        <f>F28+F29+F30</f>
        <v>0</v>
      </c>
      <c r="G27" s="178">
        <f>G28+G29+G30</f>
        <v>0</v>
      </c>
      <c r="H27" s="179">
        <f>H28+H29+H30</f>
        <v>0</v>
      </c>
    </row>
    <row r="28" spans="2:8" s="170" customFormat="1" ht="15" customHeight="1">
      <c r="B28" s="176" t="s">
        <v>126</v>
      </c>
      <c r="C28" s="180"/>
      <c r="D28" s="181"/>
      <c r="E28" s="181"/>
      <c r="F28" s="182"/>
      <c r="G28" s="183">
        <f aca="true" t="shared" si="1" ref="G28:G46">IF(E28=0,0,F28*50%/E28)</f>
        <v>0</v>
      </c>
      <c r="H28" s="184">
        <f>D28+G28</f>
        <v>0</v>
      </c>
    </row>
    <row r="29" spans="2:8" s="170" customFormat="1" ht="15" customHeight="1">
      <c r="B29" s="176" t="s">
        <v>127</v>
      </c>
      <c r="C29" s="180"/>
      <c r="D29" s="181"/>
      <c r="E29" s="181"/>
      <c r="F29" s="182"/>
      <c r="G29" s="183">
        <f t="shared" si="1"/>
        <v>0</v>
      </c>
      <c r="H29" s="184">
        <f>D29+G29</f>
        <v>0</v>
      </c>
    </row>
    <row r="30" spans="2:8" s="170" customFormat="1" ht="15" customHeight="1">
      <c r="B30" s="176" t="s">
        <v>128</v>
      </c>
      <c r="C30" s="180"/>
      <c r="D30" s="181"/>
      <c r="E30" s="181"/>
      <c r="F30" s="182"/>
      <c r="G30" s="183">
        <f t="shared" si="1"/>
        <v>0</v>
      </c>
      <c r="H30" s="184">
        <f>D30+G30</f>
        <v>0</v>
      </c>
    </row>
    <row r="31" spans="2:8" s="170" customFormat="1" ht="15" customHeight="1">
      <c r="B31" s="176" t="s">
        <v>85</v>
      </c>
      <c r="C31" s="177" t="s">
        <v>5</v>
      </c>
      <c r="D31" s="178">
        <f>D32+D33+D34</f>
        <v>0</v>
      </c>
      <c r="E31" s="178"/>
      <c r="F31" s="178">
        <f>F32+F33+F34</f>
        <v>0</v>
      </c>
      <c r="G31" s="178">
        <f>G32+G33+G34</f>
        <v>0</v>
      </c>
      <c r="H31" s="179">
        <f>H32+H33+H34</f>
        <v>0</v>
      </c>
    </row>
    <row r="32" spans="2:8" s="170" customFormat="1" ht="15" customHeight="1">
      <c r="B32" s="176" t="s">
        <v>129</v>
      </c>
      <c r="C32" s="180"/>
      <c r="D32" s="181"/>
      <c r="E32" s="181"/>
      <c r="F32" s="182"/>
      <c r="G32" s="183">
        <f t="shared" si="1"/>
        <v>0</v>
      </c>
      <c r="H32" s="184">
        <f>D32+G32</f>
        <v>0</v>
      </c>
    </row>
    <row r="33" spans="2:8" s="170" customFormat="1" ht="15" customHeight="1">
      <c r="B33" s="176" t="s">
        <v>130</v>
      </c>
      <c r="C33" s="180"/>
      <c r="D33" s="181"/>
      <c r="E33" s="181"/>
      <c r="F33" s="182"/>
      <c r="G33" s="183">
        <f t="shared" si="1"/>
        <v>0</v>
      </c>
      <c r="H33" s="184">
        <f>D33+G33</f>
        <v>0</v>
      </c>
    </row>
    <row r="34" spans="2:8" s="170" customFormat="1" ht="15" customHeight="1">
      <c r="B34" s="176" t="s">
        <v>131</v>
      </c>
      <c r="C34" s="180"/>
      <c r="D34" s="181"/>
      <c r="E34" s="181"/>
      <c r="F34" s="182"/>
      <c r="G34" s="183">
        <f t="shared" si="1"/>
        <v>0</v>
      </c>
      <c r="H34" s="184">
        <f>D34+G34</f>
        <v>0</v>
      </c>
    </row>
    <row r="35" spans="2:8" s="170" customFormat="1" ht="15" customHeight="1">
      <c r="B35" s="176" t="s">
        <v>53</v>
      </c>
      <c r="C35" s="177" t="s">
        <v>3</v>
      </c>
      <c r="D35" s="178">
        <f>D36+D37+D38</f>
        <v>0</v>
      </c>
      <c r="E35" s="178"/>
      <c r="F35" s="178">
        <f>F36+F37+F38</f>
        <v>0</v>
      </c>
      <c r="G35" s="178">
        <f>G36+G37+G38</f>
        <v>0</v>
      </c>
      <c r="H35" s="179">
        <f>H36+H37+H38</f>
        <v>0</v>
      </c>
    </row>
    <row r="36" spans="2:8" s="170" customFormat="1" ht="15" customHeight="1">
      <c r="B36" s="176" t="s">
        <v>132</v>
      </c>
      <c r="C36" s="180"/>
      <c r="D36" s="181"/>
      <c r="E36" s="181"/>
      <c r="F36" s="182"/>
      <c r="G36" s="183">
        <f t="shared" si="1"/>
        <v>0</v>
      </c>
      <c r="H36" s="184">
        <f>D36+G36</f>
        <v>0</v>
      </c>
    </row>
    <row r="37" spans="2:8" s="170" customFormat="1" ht="15" customHeight="1">
      <c r="B37" s="176" t="s">
        <v>133</v>
      </c>
      <c r="C37" s="180"/>
      <c r="D37" s="181"/>
      <c r="E37" s="181"/>
      <c r="F37" s="182"/>
      <c r="G37" s="183">
        <f t="shared" si="1"/>
        <v>0</v>
      </c>
      <c r="H37" s="184">
        <f>D37+G37</f>
        <v>0</v>
      </c>
    </row>
    <row r="38" spans="2:8" s="170" customFormat="1" ht="15" customHeight="1">
      <c r="B38" s="176" t="s">
        <v>134</v>
      </c>
      <c r="C38" s="180"/>
      <c r="D38" s="181"/>
      <c r="E38" s="181"/>
      <c r="F38" s="182"/>
      <c r="G38" s="183">
        <f t="shared" si="1"/>
        <v>0</v>
      </c>
      <c r="H38" s="184">
        <f>D38+G38</f>
        <v>0</v>
      </c>
    </row>
    <row r="39" spans="2:8" s="170" customFormat="1" ht="15" customHeight="1">
      <c r="B39" s="176" t="s">
        <v>18</v>
      </c>
      <c r="C39" s="177" t="s">
        <v>246</v>
      </c>
      <c r="D39" s="178">
        <f>D40+D41+D42</f>
        <v>0</v>
      </c>
      <c r="E39" s="178"/>
      <c r="F39" s="178">
        <f>F40+F41+F42</f>
        <v>0</v>
      </c>
      <c r="G39" s="178">
        <f>G40+G41+G42</f>
        <v>0</v>
      </c>
      <c r="H39" s="179">
        <f>H40+H41+H42</f>
        <v>0</v>
      </c>
    </row>
    <row r="40" spans="2:8" s="170" customFormat="1" ht="15" customHeight="1">
      <c r="B40" s="186" t="s">
        <v>19</v>
      </c>
      <c r="C40" s="187"/>
      <c r="D40" s="188"/>
      <c r="E40" s="188"/>
      <c r="F40" s="182"/>
      <c r="G40" s="183">
        <f t="shared" si="1"/>
        <v>0</v>
      </c>
      <c r="H40" s="184">
        <f>D40+G40</f>
        <v>0</v>
      </c>
    </row>
    <row r="41" spans="2:8" s="170" customFormat="1" ht="15" customHeight="1">
      <c r="B41" s="186" t="s">
        <v>20</v>
      </c>
      <c r="C41" s="187"/>
      <c r="D41" s="188"/>
      <c r="E41" s="188"/>
      <c r="F41" s="182"/>
      <c r="G41" s="183">
        <f t="shared" si="1"/>
        <v>0</v>
      </c>
      <c r="H41" s="184">
        <f>D41+G41</f>
        <v>0</v>
      </c>
    </row>
    <row r="42" spans="2:8" s="170" customFormat="1" ht="15" customHeight="1">
      <c r="B42" s="186" t="s">
        <v>21</v>
      </c>
      <c r="C42" s="187"/>
      <c r="D42" s="188"/>
      <c r="E42" s="188"/>
      <c r="F42" s="182"/>
      <c r="G42" s="183">
        <f t="shared" si="1"/>
        <v>0</v>
      </c>
      <c r="H42" s="184">
        <f>D42+G42</f>
        <v>0</v>
      </c>
    </row>
    <row r="43" spans="2:8" s="170" customFormat="1" ht="15" customHeight="1">
      <c r="B43" s="189" t="s">
        <v>6</v>
      </c>
      <c r="C43" s="190" t="s">
        <v>247</v>
      </c>
      <c r="D43" s="191">
        <f>D17+D26+D39</f>
        <v>0</v>
      </c>
      <c r="E43" s="191"/>
      <c r="F43" s="191">
        <f>F17+F26+F39</f>
        <v>0</v>
      </c>
      <c r="G43" s="191">
        <f>G17+G26+G39</f>
        <v>0</v>
      </c>
      <c r="H43" s="192">
        <f>H17+H26+H39</f>
        <v>0</v>
      </c>
    </row>
    <row r="44" spans="2:8" s="170" customFormat="1" ht="15" customHeight="1">
      <c r="B44" s="176" t="s">
        <v>24</v>
      </c>
      <c r="C44" s="185" t="s">
        <v>10</v>
      </c>
      <c r="D44" s="182"/>
      <c r="E44" s="182"/>
      <c r="F44" s="182"/>
      <c r="G44" s="183">
        <f t="shared" si="1"/>
        <v>0</v>
      </c>
      <c r="H44" s="184">
        <f>D44+G44</f>
        <v>0</v>
      </c>
    </row>
    <row r="45" spans="2:8" s="170" customFormat="1" ht="15" customHeight="1">
      <c r="B45" s="176" t="s">
        <v>74</v>
      </c>
      <c r="C45" s="185" t="s">
        <v>11</v>
      </c>
      <c r="D45" s="182"/>
      <c r="E45" s="182"/>
      <c r="F45" s="182"/>
      <c r="G45" s="183">
        <f t="shared" si="1"/>
        <v>0</v>
      </c>
      <c r="H45" s="184">
        <f>D45+G45</f>
        <v>0</v>
      </c>
    </row>
    <row r="46" spans="2:8" s="170" customFormat="1" ht="15" customHeight="1">
      <c r="B46" s="176" t="s">
        <v>76</v>
      </c>
      <c r="C46" s="185" t="s">
        <v>12</v>
      </c>
      <c r="D46" s="182"/>
      <c r="E46" s="182"/>
      <c r="F46" s="182"/>
      <c r="G46" s="183">
        <f t="shared" si="1"/>
        <v>0</v>
      </c>
      <c r="H46" s="184">
        <f>D46+G46</f>
        <v>0</v>
      </c>
    </row>
    <row r="47" spans="2:8" s="170" customFormat="1" ht="15" customHeight="1">
      <c r="B47" s="193" t="s">
        <v>7</v>
      </c>
      <c r="C47" s="194" t="s">
        <v>248</v>
      </c>
      <c r="D47" s="195">
        <f>D44+D45+D46</f>
        <v>0</v>
      </c>
      <c r="E47" s="195"/>
      <c r="F47" s="195">
        <f>F44+F45+F46</f>
        <v>0</v>
      </c>
      <c r="G47" s="195">
        <f>G44+G45+G46</f>
        <v>0</v>
      </c>
      <c r="H47" s="196">
        <f>H44+H45+H46</f>
        <v>0</v>
      </c>
    </row>
    <row r="48" spans="2:8" s="170" customFormat="1" ht="15" customHeight="1" thickBot="1">
      <c r="B48" s="197" t="s">
        <v>8</v>
      </c>
      <c r="C48" s="198" t="s">
        <v>9</v>
      </c>
      <c r="D48" s="199">
        <f>D43+D47</f>
        <v>0</v>
      </c>
      <c r="E48" s="199"/>
      <c r="F48" s="199">
        <f>F43+F47</f>
        <v>0</v>
      </c>
      <c r="G48" s="199">
        <f>G43+G47</f>
        <v>0</v>
      </c>
      <c r="H48" s="200">
        <f>H43+H47</f>
        <v>0</v>
      </c>
    </row>
    <row r="49" spans="2:19" s="169" customFormat="1" ht="15" customHeight="1" thickTop="1">
      <c r="B49" s="2" t="s">
        <v>251</v>
      </c>
      <c r="S49" s="203"/>
    </row>
    <row r="50" spans="2:28" ht="15" customHeight="1">
      <c r="B50" s="165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2:28" ht="15" customHeight="1" thickBot="1">
      <c r="B51" s="165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2:28" ht="15" customHeight="1" thickBot="1" thickTop="1">
      <c r="B52" s="459" t="s">
        <v>249</v>
      </c>
      <c r="C52" s="460"/>
      <c r="D52" s="202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2:28" ht="15" customHeight="1" thickTop="1">
      <c r="B53" s="165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2:28" ht="15" customHeight="1" thickBot="1">
      <c r="B54" s="165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2:28" ht="15" customHeight="1" thickBot="1" thickTop="1">
      <c r="B55" s="461" t="s">
        <v>250</v>
      </c>
      <c r="C55" s="462"/>
      <c r="D55" s="202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2:28" ht="15" customHeight="1" thickTop="1">
      <c r="B56" s="165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</row>
    <row r="57" spans="2:28" ht="15" customHeight="1">
      <c r="B57" s="165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17:28" ht="15" customHeight="1"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</row>
    <row r="59" spans="17:28" ht="15" customHeight="1"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17:28" ht="15" customHeight="1"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17:28" ht="15" customHeight="1"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17:28" ht="15" customHeight="1"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7:28" ht="15" customHeight="1"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7:28" ht="15" customHeight="1"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17:28" ht="15" customHeight="1"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17:28" ht="15" customHeight="1"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17:28" ht="15" customHeight="1"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17:28" ht="15" customHeight="1"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7:28" ht="15" customHeight="1"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7:28" ht="15" customHeight="1"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7:28" ht="15" customHeight="1"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17:28" ht="15" customHeight="1"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17:28" ht="15" customHeight="1"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7:28" ht="15" customHeight="1"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17:28" ht="15" customHeight="1"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17:28" ht="15" customHeight="1"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7:28" ht="15" customHeight="1"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17:28" ht="15" customHeight="1"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</row>
    <row r="79" spans="17:28" ht="15" customHeight="1"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</sheetData>
  <sheetProtection/>
  <mergeCells count="10">
    <mergeCell ref="F11:F15"/>
    <mergeCell ref="G11:G15"/>
    <mergeCell ref="H11:H15"/>
    <mergeCell ref="B52:C52"/>
    <mergeCell ref="B55:C55"/>
    <mergeCell ref="B8:H8"/>
    <mergeCell ref="B11:B15"/>
    <mergeCell ref="C11:C15"/>
    <mergeCell ref="D11:D15"/>
    <mergeCell ref="E11:E15"/>
  </mergeCells>
  <printOptions horizontalCentered="1" verticalCentered="1"/>
  <pageMargins left="0.17" right="0.17" top="0.92" bottom="0.21" header="0.17" footer="0.17"/>
  <pageSetup fitToHeight="1" fitToWidth="1" horizontalDpi="600" verticalDpi="600" orientation="landscape" scale="57" r:id="rId1"/>
  <headerFooter alignWithMargins="0">
    <oddFooter>&amp;R&amp;"Arial Narrow,Regular"Страна &amp;P од &amp;N</oddFooter>
  </headerFooter>
  <ignoredErrors>
    <ignoredError sqref="G22:H22 G31:H31 G35:H35 G39:H39 G43:H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2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9" customWidth="1"/>
    <col min="2" max="2" width="9.00390625" style="281" customWidth="1"/>
    <col min="3" max="3" width="61.57421875" style="49" customWidth="1"/>
    <col min="4" max="4" width="17.140625" style="49" customWidth="1"/>
    <col min="5" max="16" width="14.28125" style="49" customWidth="1"/>
    <col min="17" max="16384" width="8.8515625" style="49" customWidth="1"/>
  </cols>
  <sheetData>
    <row r="1" spans="2:61" ht="15" customHeight="1">
      <c r="B1" s="99" t="s">
        <v>98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</row>
    <row r="2" spans="2:61" ht="15" customHeight="1">
      <c r="B2" s="4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</row>
    <row r="3" spans="2:61" ht="15" customHeight="1">
      <c r="B3" s="100" t="str">
        <f>+CONCATENATE('Naslovna strana'!$B$14," ",'Naslovna strana'!$E$14)</f>
        <v>Назив енергетског субјекта: 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</row>
    <row r="4" spans="2:61" ht="15" customHeight="1">
      <c r="B4" s="99" t="str">
        <f>+CONCATENATE('Naslovna strana'!$B$11," ",'Naslovna strana'!$C$11)</f>
        <v>Енергетска делатност: Јавно снабдевање природним гасом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</row>
    <row r="5" spans="2:61" ht="15" customHeight="1">
      <c r="B5" s="99" t="str">
        <f>+CONCATENATE('Naslovna strana'!$B$28," ",'Naslovna strana'!$E$28)</f>
        <v>Датум обраде: 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</row>
    <row r="6" spans="3:4" ht="15" customHeight="1">
      <c r="C6" s="100"/>
      <c r="D6" s="100"/>
    </row>
    <row r="7" spans="2:13" ht="15" customHeight="1">
      <c r="B7" s="483" t="s">
        <v>482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239"/>
    </row>
    <row r="8" spans="2:13" ht="15" customHeight="1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3:6" ht="15" customHeight="1" thickBot="1">
      <c r="C9" s="100"/>
      <c r="D9" s="100"/>
      <c r="E9" s="100"/>
      <c r="F9" s="100"/>
    </row>
    <row r="10" spans="2:12" s="9" customFormat="1" ht="15" customHeight="1" thickTop="1">
      <c r="B10" s="449" t="s">
        <v>155</v>
      </c>
      <c r="C10" s="469" t="s">
        <v>44</v>
      </c>
      <c r="D10" s="469" t="s">
        <v>192</v>
      </c>
      <c r="E10" s="308">
        <f>+'Naslovna strana'!E18-2</f>
        <v>2013</v>
      </c>
      <c r="F10" s="308">
        <f>+'Naslovna strana'!E18-1</f>
        <v>2014</v>
      </c>
      <c r="G10" s="469">
        <f>'Naslovna strana'!E18</f>
        <v>2015</v>
      </c>
      <c r="H10" s="484" t="s">
        <v>156</v>
      </c>
      <c r="I10" s="485"/>
      <c r="J10" s="485"/>
      <c r="K10" s="485"/>
      <c r="L10" s="486"/>
    </row>
    <row r="11" spans="2:12" s="9" customFormat="1" ht="15" customHeight="1">
      <c r="B11" s="450"/>
      <c r="C11" s="470"/>
      <c r="D11" s="470"/>
      <c r="E11" s="410" t="s">
        <v>154</v>
      </c>
      <c r="F11" s="410" t="s">
        <v>154</v>
      </c>
      <c r="G11" s="470"/>
      <c r="H11" s="487"/>
      <c r="I11" s="488"/>
      <c r="J11" s="488"/>
      <c r="K11" s="488"/>
      <c r="L11" s="489"/>
    </row>
    <row r="12" spans="2:12" s="9" customFormat="1" ht="30" customHeight="1">
      <c r="B12" s="309" t="s">
        <v>16</v>
      </c>
      <c r="C12" s="103" t="s">
        <v>350</v>
      </c>
      <c r="D12" s="310" t="s">
        <v>1</v>
      </c>
      <c r="E12" s="311"/>
      <c r="F12" s="311"/>
      <c r="G12" s="330">
        <f>(G13*G14)/1000</f>
        <v>0</v>
      </c>
      <c r="H12" s="471"/>
      <c r="I12" s="472"/>
      <c r="J12" s="472"/>
      <c r="K12" s="472"/>
      <c r="L12" s="473"/>
    </row>
    <row r="13" spans="2:13" s="9" customFormat="1" ht="15" customHeight="1">
      <c r="B13" s="25" t="s">
        <v>81</v>
      </c>
      <c r="C13" s="329" t="s">
        <v>351</v>
      </c>
      <c r="D13" s="313" t="s">
        <v>333</v>
      </c>
      <c r="E13" s="314"/>
      <c r="F13" s="314"/>
      <c r="G13" s="90"/>
      <c r="H13" s="490"/>
      <c r="I13" s="491"/>
      <c r="J13" s="491"/>
      <c r="K13" s="491"/>
      <c r="L13" s="492"/>
      <c r="M13" s="315"/>
    </row>
    <row r="14" spans="2:12" s="9" customFormat="1" ht="15" customHeight="1">
      <c r="B14" s="25" t="s">
        <v>51</v>
      </c>
      <c r="C14" s="329" t="s">
        <v>303</v>
      </c>
      <c r="D14" s="313" t="s">
        <v>334</v>
      </c>
      <c r="E14" s="316"/>
      <c r="F14" s="316"/>
      <c r="G14" s="317"/>
      <c r="H14" s="474"/>
      <c r="I14" s="475"/>
      <c r="J14" s="475"/>
      <c r="K14" s="475"/>
      <c r="L14" s="476"/>
    </row>
    <row r="15" spans="2:12" s="9" customFormat="1" ht="15" customHeight="1">
      <c r="B15" s="25" t="s">
        <v>17</v>
      </c>
      <c r="C15" s="105" t="s">
        <v>307</v>
      </c>
      <c r="D15" s="313" t="s">
        <v>1</v>
      </c>
      <c r="E15" s="316"/>
      <c r="F15" s="316"/>
      <c r="G15" s="93">
        <f>G16*G17/1000+G18</f>
        <v>0</v>
      </c>
      <c r="H15" s="477"/>
      <c r="I15" s="478"/>
      <c r="J15" s="478"/>
      <c r="K15" s="478"/>
      <c r="L15" s="479"/>
    </row>
    <row r="16" spans="2:12" s="9" customFormat="1" ht="15" customHeight="1">
      <c r="B16" s="25" t="s">
        <v>83</v>
      </c>
      <c r="C16" s="105" t="s">
        <v>302</v>
      </c>
      <c r="D16" s="313" t="s">
        <v>333</v>
      </c>
      <c r="E16" s="316"/>
      <c r="F16" s="316"/>
      <c r="G16" s="90"/>
      <c r="H16" s="490"/>
      <c r="I16" s="491"/>
      <c r="J16" s="491"/>
      <c r="K16" s="491"/>
      <c r="L16" s="492"/>
    </row>
    <row r="17" spans="2:12" s="9" customFormat="1" ht="15" customHeight="1">
      <c r="B17" s="30" t="s">
        <v>85</v>
      </c>
      <c r="C17" s="319" t="s">
        <v>303</v>
      </c>
      <c r="D17" s="318" t="s">
        <v>334</v>
      </c>
      <c r="E17" s="316"/>
      <c r="F17" s="316"/>
      <c r="G17" s="317"/>
      <c r="H17" s="477"/>
      <c r="I17" s="478"/>
      <c r="J17" s="478"/>
      <c r="K17" s="478"/>
      <c r="L17" s="479"/>
    </row>
    <row r="18" spans="2:12" s="9" customFormat="1" ht="15" customHeight="1">
      <c r="B18" s="30" t="s">
        <v>53</v>
      </c>
      <c r="C18" s="319" t="s">
        <v>306</v>
      </c>
      <c r="D18" s="313" t="s">
        <v>1</v>
      </c>
      <c r="E18" s="316"/>
      <c r="F18" s="316"/>
      <c r="G18" s="106">
        <f>G19+G20</f>
        <v>0</v>
      </c>
      <c r="H18" s="477"/>
      <c r="I18" s="478"/>
      <c r="J18" s="478"/>
      <c r="K18" s="478"/>
      <c r="L18" s="479"/>
    </row>
    <row r="19" spans="2:12" s="9" customFormat="1" ht="30" customHeight="1">
      <c r="B19" s="30" t="s">
        <v>132</v>
      </c>
      <c r="C19" s="319" t="s">
        <v>304</v>
      </c>
      <c r="D19" s="313" t="s">
        <v>1</v>
      </c>
      <c r="E19" s="316"/>
      <c r="F19" s="316"/>
      <c r="G19" s="92"/>
      <c r="H19" s="477"/>
      <c r="I19" s="478"/>
      <c r="J19" s="478"/>
      <c r="K19" s="478"/>
      <c r="L19" s="479"/>
    </row>
    <row r="20" spans="2:12" s="9" customFormat="1" ht="30" customHeight="1">
      <c r="B20" s="36" t="s">
        <v>133</v>
      </c>
      <c r="C20" s="104" t="s">
        <v>305</v>
      </c>
      <c r="D20" s="312" t="s">
        <v>1</v>
      </c>
      <c r="E20" s="316"/>
      <c r="F20" s="316"/>
      <c r="G20" s="270"/>
      <c r="H20" s="480"/>
      <c r="I20" s="481"/>
      <c r="J20" s="481"/>
      <c r="K20" s="481"/>
      <c r="L20" s="482"/>
    </row>
    <row r="21" spans="2:12" s="9" customFormat="1" ht="15" customHeight="1" thickBot="1">
      <c r="B21" s="320" t="s">
        <v>18</v>
      </c>
      <c r="C21" s="321" t="s">
        <v>285</v>
      </c>
      <c r="D21" s="322" t="s">
        <v>1</v>
      </c>
      <c r="E21" s="323">
        <f>P40</f>
        <v>0</v>
      </c>
      <c r="F21" s="323">
        <f>P30</f>
        <v>0</v>
      </c>
      <c r="G21" s="324">
        <f>G12+G15</f>
        <v>0</v>
      </c>
      <c r="H21" s="493"/>
      <c r="I21" s="494"/>
      <c r="J21" s="494"/>
      <c r="K21" s="494"/>
      <c r="L21" s="495"/>
    </row>
    <row r="22" ht="15" customHeight="1" thickTop="1"/>
    <row r="23" ht="15" customHeight="1"/>
    <row r="24" ht="15" customHeight="1">
      <c r="B24" s="348"/>
    </row>
    <row r="25" spans="2:16" ht="15" customHeight="1">
      <c r="B25" s="467" t="s">
        <v>483</v>
      </c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</row>
    <row r="26" ht="15" customHeight="1" thickBot="1">
      <c r="B26" s="348"/>
    </row>
    <row r="27" spans="2:16" ht="26.25" thickTop="1">
      <c r="B27" s="108" t="s">
        <v>155</v>
      </c>
      <c r="C27" s="201" t="s">
        <v>44</v>
      </c>
      <c r="D27" s="201" t="s">
        <v>179</v>
      </c>
      <c r="E27" s="201" t="s">
        <v>180</v>
      </c>
      <c r="F27" s="201" t="s">
        <v>88</v>
      </c>
      <c r="G27" s="201" t="s">
        <v>89</v>
      </c>
      <c r="H27" s="201" t="s">
        <v>90</v>
      </c>
      <c r="I27" s="201" t="s">
        <v>91</v>
      </c>
      <c r="J27" s="109" t="s">
        <v>92</v>
      </c>
      <c r="K27" s="109" t="s">
        <v>181</v>
      </c>
      <c r="L27" s="109" t="s">
        <v>182</v>
      </c>
      <c r="M27" s="109" t="s">
        <v>183</v>
      </c>
      <c r="N27" s="109" t="s">
        <v>184</v>
      </c>
      <c r="O27" s="109" t="s">
        <v>185</v>
      </c>
      <c r="P27" s="347">
        <f>'Naslovna strana'!E18-1</f>
        <v>2014</v>
      </c>
    </row>
    <row r="28" spans="2:16" ht="15">
      <c r="B28" s="110" t="s">
        <v>16</v>
      </c>
      <c r="C28" s="103" t="s">
        <v>370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210">
        <f>SUM(D28:O28)</f>
        <v>0</v>
      </c>
    </row>
    <row r="29" spans="2:16" ht="15" customHeight="1">
      <c r="B29" s="114" t="s">
        <v>17</v>
      </c>
      <c r="C29" s="104" t="s">
        <v>335</v>
      </c>
      <c r="D29" s="411">
        <v>38.48</v>
      </c>
      <c r="E29" s="411">
        <v>37.64</v>
      </c>
      <c r="F29" s="411">
        <v>37.44</v>
      </c>
      <c r="G29" s="411">
        <v>37.74</v>
      </c>
      <c r="H29" s="411">
        <v>38.28</v>
      </c>
      <c r="I29" s="411">
        <v>38.23</v>
      </c>
      <c r="J29" s="411">
        <v>39.18</v>
      </c>
      <c r="K29" s="411">
        <v>40.46</v>
      </c>
      <c r="L29" s="411">
        <v>42.25</v>
      </c>
      <c r="M29" s="411">
        <v>42.31</v>
      </c>
      <c r="N29" s="412"/>
      <c r="O29" s="412"/>
      <c r="P29" s="117"/>
    </row>
    <row r="30" spans="2:16" ht="15" customHeight="1" thickBot="1">
      <c r="B30" s="122" t="s">
        <v>18</v>
      </c>
      <c r="C30" s="123" t="s">
        <v>252</v>
      </c>
      <c r="D30" s="124">
        <f aca="true" t="shared" si="0" ref="D30:O30">D28*D29/1000</f>
        <v>0</v>
      </c>
      <c r="E30" s="124">
        <f t="shared" si="0"/>
        <v>0</v>
      </c>
      <c r="F30" s="124">
        <f t="shared" si="0"/>
        <v>0</v>
      </c>
      <c r="G30" s="124">
        <f t="shared" si="0"/>
        <v>0</v>
      </c>
      <c r="H30" s="124">
        <f t="shared" si="0"/>
        <v>0</v>
      </c>
      <c r="I30" s="124">
        <f t="shared" si="0"/>
        <v>0</v>
      </c>
      <c r="J30" s="124">
        <f t="shared" si="0"/>
        <v>0</v>
      </c>
      <c r="K30" s="124">
        <f t="shared" si="0"/>
        <v>0</v>
      </c>
      <c r="L30" s="124">
        <f t="shared" si="0"/>
        <v>0</v>
      </c>
      <c r="M30" s="124">
        <f t="shared" si="0"/>
        <v>0</v>
      </c>
      <c r="N30" s="124">
        <f t="shared" si="0"/>
        <v>0</v>
      </c>
      <c r="O30" s="124">
        <f t="shared" si="0"/>
        <v>0</v>
      </c>
      <c r="P30" s="125">
        <f>SUM(D30:O30)</f>
        <v>0</v>
      </c>
    </row>
    <row r="31" spans="2:18" ht="16.5" customHeight="1" thickTop="1">
      <c r="B31" s="468" t="s">
        <v>501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325"/>
      <c r="R31" s="325"/>
    </row>
    <row r="32" ht="15" customHeight="1">
      <c r="B32" s="348"/>
    </row>
    <row r="33" spans="2:16" ht="15" customHeight="1">
      <c r="B33" s="467" t="s">
        <v>484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</row>
    <row r="34" ht="15" customHeight="1" thickBot="1">
      <c r="B34" s="348"/>
    </row>
    <row r="35" spans="2:16" ht="26.25" thickTop="1">
      <c r="B35" s="108" t="s">
        <v>155</v>
      </c>
      <c r="C35" s="201" t="s">
        <v>44</v>
      </c>
      <c r="D35" s="201" t="s">
        <v>179</v>
      </c>
      <c r="E35" s="201" t="s">
        <v>180</v>
      </c>
      <c r="F35" s="201" t="s">
        <v>88</v>
      </c>
      <c r="G35" s="201" t="s">
        <v>89</v>
      </c>
      <c r="H35" s="201" t="s">
        <v>90</v>
      </c>
      <c r="I35" s="201" t="s">
        <v>91</v>
      </c>
      <c r="J35" s="109" t="s">
        <v>92</v>
      </c>
      <c r="K35" s="109" t="s">
        <v>181</v>
      </c>
      <c r="L35" s="109" t="s">
        <v>182</v>
      </c>
      <c r="M35" s="109" t="s">
        <v>183</v>
      </c>
      <c r="N35" s="109" t="s">
        <v>184</v>
      </c>
      <c r="O35" s="109" t="s">
        <v>185</v>
      </c>
      <c r="P35" s="347">
        <f>'Naslovna strana'!E18-2</f>
        <v>2013</v>
      </c>
    </row>
    <row r="36" spans="2:16" ht="15" customHeight="1">
      <c r="B36" s="110" t="s">
        <v>16</v>
      </c>
      <c r="C36" s="103" t="s">
        <v>370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210">
        <f>SUM(D36:O36)</f>
        <v>0</v>
      </c>
    </row>
    <row r="37" spans="2:16" ht="26.25" customHeight="1">
      <c r="B37" s="206" t="s">
        <v>17</v>
      </c>
      <c r="C37" s="105" t="s">
        <v>406</v>
      </c>
      <c r="D37" s="208"/>
      <c r="E37" s="208"/>
      <c r="F37" s="208"/>
      <c r="G37" s="208"/>
      <c r="H37" s="208"/>
      <c r="I37" s="208"/>
      <c r="J37" s="208"/>
      <c r="K37" s="208"/>
      <c r="L37" s="384"/>
      <c r="M37" s="384"/>
      <c r="N37" s="384"/>
      <c r="O37" s="384"/>
      <c r="P37" s="117"/>
    </row>
    <row r="38" spans="2:16" ht="26.25" customHeight="1">
      <c r="B38" s="206" t="s">
        <v>18</v>
      </c>
      <c r="C38" s="207" t="s">
        <v>413</v>
      </c>
      <c r="D38" s="208"/>
      <c r="E38" s="208"/>
      <c r="F38" s="208"/>
      <c r="G38" s="208"/>
      <c r="H38" s="208"/>
      <c r="I38" s="208"/>
      <c r="J38" s="208"/>
      <c r="K38" s="208"/>
      <c r="L38" s="384"/>
      <c r="M38" s="384"/>
      <c r="N38" s="384"/>
      <c r="O38" s="384"/>
      <c r="P38" s="209"/>
    </row>
    <row r="39" spans="2:16" ht="15" customHeight="1">
      <c r="B39" s="114" t="s">
        <v>62</v>
      </c>
      <c r="C39" s="104" t="s">
        <v>335</v>
      </c>
      <c r="D39" s="120">
        <f aca="true" t="shared" si="1" ref="D39:K39">IF(D37=0,0,D38/D37)</f>
        <v>0</v>
      </c>
      <c r="E39" s="120">
        <f t="shared" si="1"/>
        <v>0</v>
      </c>
      <c r="F39" s="120">
        <f t="shared" si="1"/>
        <v>0</v>
      </c>
      <c r="G39" s="120">
        <f t="shared" si="1"/>
        <v>0</v>
      </c>
      <c r="H39" s="120">
        <f t="shared" si="1"/>
        <v>0</v>
      </c>
      <c r="I39" s="120">
        <f t="shared" si="1"/>
        <v>0</v>
      </c>
      <c r="J39" s="120">
        <f t="shared" si="1"/>
        <v>0</v>
      </c>
      <c r="K39" s="120">
        <f t="shared" si="1"/>
        <v>0</v>
      </c>
      <c r="L39" s="120">
        <v>38.4</v>
      </c>
      <c r="M39" s="120">
        <v>38.38</v>
      </c>
      <c r="N39" s="120">
        <v>38.05</v>
      </c>
      <c r="O39" s="120">
        <v>38.14</v>
      </c>
      <c r="P39" s="117"/>
    </row>
    <row r="40" spans="2:16" ht="15" customHeight="1" thickBot="1">
      <c r="B40" s="122" t="s">
        <v>24</v>
      </c>
      <c r="C40" s="123" t="s">
        <v>252</v>
      </c>
      <c r="D40" s="124">
        <f>D36*D39/1000</f>
        <v>0</v>
      </c>
      <c r="E40" s="124">
        <f aca="true" t="shared" si="2" ref="E40:O40">E36*E39/1000</f>
        <v>0</v>
      </c>
      <c r="F40" s="124">
        <f t="shared" si="2"/>
        <v>0</v>
      </c>
      <c r="G40" s="124">
        <f t="shared" si="2"/>
        <v>0</v>
      </c>
      <c r="H40" s="124">
        <f t="shared" si="2"/>
        <v>0</v>
      </c>
      <c r="I40" s="124">
        <f t="shared" si="2"/>
        <v>0</v>
      </c>
      <c r="J40" s="124">
        <f t="shared" si="2"/>
        <v>0</v>
      </c>
      <c r="K40" s="124">
        <f t="shared" si="2"/>
        <v>0</v>
      </c>
      <c r="L40" s="124">
        <f t="shared" si="2"/>
        <v>0</v>
      </c>
      <c r="M40" s="124">
        <f t="shared" si="2"/>
        <v>0</v>
      </c>
      <c r="N40" s="124">
        <f t="shared" si="2"/>
        <v>0</v>
      </c>
      <c r="O40" s="124">
        <f t="shared" si="2"/>
        <v>0</v>
      </c>
      <c r="P40" s="125">
        <f>SUM(D40:O40)</f>
        <v>0</v>
      </c>
    </row>
    <row r="41" spans="2:18" ht="16.5" customHeight="1" thickTop="1">
      <c r="B41" s="468" t="s">
        <v>502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325"/>
      <c r="R41" s="325"/>
    </row>
    <row r="42" ht="15" customHeight="1">
      <c r="B42" s="34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20">
    <mergeCell ref="H20:L20"/>
    <mergeCell ref="B25:P25"/>
    <mergeCell ref="B7:L7"/>
    <mergeCell ref="H15:L15"/>
    <mergeCell ref="H10:L11"/>
    <mergeCell ref="H13:L13"/>
    <mergeCell ref="D10:D11"/>
    <mergeCell ref="H21:L21"/>
    <mergeCell ref="H16:L16"/>
    <mergeCell ref="H17:L17"/>
    <mergeCell ref="B33:P33"/>
    <mergeCell ref="B31:P31"/>
    <mergeCell ref="B41:P41"/>
    <mergeCell ref="G10:G11"/>
    <mergeCell ref="H12:L12"/>
    <mergeCell ref="H14:L14"/>
    <mergeCell ref="B10:B11"/>
    <mergeCell ref="C10:C11"/>
    <mergeCell ref="H18:L18"/>
    <mergeCell ref="H19:L19"/>
  </mergeCells>
  <printOptions horizontalCentered="1" verticalCentered="1"/>
  <pageMargins left="0.17" right="0.17" top="0.28" bottom="0.33" header="0.17" footer="0.17"/>
  <pageSetup fitToHeight="1" fitToWidth="1" horizontalDpi="600" verticalDpi="600" orientation="landscape" paperSize="9" scale="56" r:id="rId1"/>
  <headerFooter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19"/>
  <sheetViews>
    <sheetView showGridLines="0" showZeros="0" zoomScale="75" zoomScaleNormal="75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388" customWidth="1"/>
    <col min="3" max="3" width="78.140625" style="2" customWidth="1"/>
    <col min="4" max="7" width="18.7109375" style="2" customWidth="1"/>
    <col min="8" max="9" width="18.7109375" style="9" customWidth="1"/>
    <col min="10" max="18" width="14.7109375" style="9" customWidth="1"/>
    <col min="19" max="16384" width="8.8515625" style="9" customWidth="1"/>
  </cols>
  <sheetData>
    <row r="1" spans="2:66" ht="15" customHeight="1">
      <c r="B1" s="15" t="s">
        <v>98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2:66" ht="15" customHeight="1"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44" t="str">
        <f>+CONCATENATE('Naslovna strana'!$B$28," ",'Naslovna strana'!$E$28)</f>
        <v>Датум обраде: </v>
      </c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ht="15" customHeight="1">
      <c r="B6" s="44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18" s="49" customFormat="1" ht="15" customHeight="1">
      <c r="B7" s="483" t="s">
        <v>485</v>
      </c>
      <c r="C7" s="483"/>
      <c r="D7" s="483"/>
      <c r="E7" s="483"/>
      <c r="F7" s="483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</row>
    <row r="8" spans="2:66" ht="15" customHeight="1">
      <c r="B8" s="44"/>
      <c r="C8" s="9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2:66" ht="15" customHeight="1" thickBot="1">
      <c r="B9" s="44"/>
      <c r="C9" s="9"/>
      <c r="D9" s="9"/>
      <c r="E9" s="9"/>
      <c r="F9" s="241" t="s">
        <v>1</v>
      </c>
      <c r="G9" s="9"/>
      <c r="H9" s="2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2:12" ht="15" customHeight="1" thickTop="1">
      <c r="B10" s="449" t="s">
        <v>155</v>
      </c>
      <c r="C10" s="469" t="s">
        <v>44</v>
      </c>
      <c r="D10" s="308">
        <f>'Naslovna strana'!E18-2</f>
        <v>2013</v>
      </c>
      <c r="E10" s="308">
        <f>'Naslovna strana'!E18-1</f>
        <v>2014</v>
      </c>
      <c r="F10" s="505">
        <f>'Naslovna strana'!E18</f>
        <v>2015</v>
      </c>
      <c r="G10" s="502"/>
      <c r="H10" s="488"/>
      <c r="I10" s="488"/>
      <c r="J10" s="488"/>
      <c r="K10" s="488"/>
      <c r="L10" s="488"/>
    </row>
    <row r="11" spans="2:12" ht="15" customHeight="1">
      <c r="B11" s="450"/>
      <c r="C11" s="470"/>
      <c r="D11" s="410" t="s">
        <v>154</v>
      </c>
      <c r="E11" s="410" t="s">
        <v>154</v>
      </c>
      <c r="F11" s="506"/>
      <c r="G11" s="502"/>
      <c r="H11" s="488"/>
      <c r="I11" s="488"/>
      <c r="J11" s="488"/>
      <c r="K11" s="488"/>
      <c r="L11" s="488"/>
    </row>
    <row r="12" spans="2:64" ht="15" customHeight="1" thickBot="1">
      <c r="B12" s="85" t="s">
        <v>16</v>
      </c>
      <c r="C12" s="167" t="s">
        <v>270</v>
      </c>
      <c r="D12" s="258">
        <f>R114</f>
        <v>0</v>
      </c>
      <c r="E12" s="258">
        <f>R86</f>
        <v>0</v>
      </c>
      <c r="F12" s="259">
        <f>H26+H36</f>
        <v>0</v>
      </c>
      <c r="G12" s="23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2:66" ht="15" customHeight="1" thickTop="1">
      <c r="B13" s="44"/>
      <c r="C13" s="9"/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2:66" ht="15" customHeight="1">
      <c r="B14" s="44"/>
      <c r="C14" s="9"/>
      <c r="D14" s="9"/>
      <c r="E14" s="9"/>
      <c r="F14" s="9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2:18" s="49" customFormat="1" ht="15" customHeight="1">
      <c r="B15" s="483" t="s">
        <v>486</v>
      </c>
      <c r="C15" s="483"/>
      <c r="D15" s="483"/>
      <c r="E15" s="483"/>
      <c r="F15" s="483"/>
      <c r="G15" s="483"/>
      <c r="H15" s="483"/>
      <c r="I15" s="483"/>
      <c r="J15" s="239"/>
      <c r="K15" s="239"/>
      <c r="L15" s="239"/>
      <c r="M15" s="239"/>
      <c r="N15" s="239"/>
      <c r="O15" s="239"/>
      <c r="P15" s="239"/>
      <c r="Q15" s="239"/>
      <c r="R15" s="239"/>
    </row>
    <row r="16" spans="2:11" s="49" customFormat="1" ht="15" customHeight="1" thickBot="1">
      <c r="B16" s="389"/>
      <c r="C16" s="389"/>
      <c r="D16" s="389"/>
      <c r="E16" s="389"/>
      <c r="F16" s="389"/>
      <c r="G16" s="389"/>
      <c r="H16" s="389"/>
      <c r="I16" s="389"/>
      <c r="J16" s="389"/>
      <c r="K16" s="389"/>
    </row>
    <row r="17" spans="2:18" s="49" customFormat="1" ht="82.5" customHeight="1" thickTop="1">
      <c r="B17" s="108" t="s">
        <v>155</v>
      </c>
      <c r="C17" s="201" t="s">
        <v>44</v>
      </c>
      <c r="D17" s="390" t="s">
        <v>336</v>
      </c>
      <c r="E17" s="240" t="s">
        <v>348</v>
      </c>
      <c r="F17" s="390" t="s">
        <v>356</v>
      </c>
      <c r="G17" s="390" t="s">
        <v>357</v>
      </c>
      <c r="H17" s="390" t="s">
        <v>278</v>
      </c>
      <c r="I17" s="260" t="s">
        <v>279</v>
      </c>
      <c r="J17" s="389"/>
      <c r="K17" s="389"/>
      <c r="L17" s="230"/>
      <c r="M17" s="230"/>
      <c r="N17" s="230"/>
      <c r="O17" s="230"/>
      <c r="P17" s="230"/>
      <c r="Q17" s="230"/>
      <c r="R17" s="230"/>
    </row>
    <row r="18" spans="2:18" s="49" customFormat="1" ht="15" customHeight="1">
      <c r="B18" s="110" t="s">
        <v>16</v>
      </c>
      <c r="C18" s="111" t="s">
        <v>269</v>
      </c>
      <c r="D18" s="112"/>
      <c r="E18" s="112"/>
      <c r="F18" s="251"/>
      <c r="G18" s="251"/>
      <c r="H18" s="243">
        <f>D18*F18/1000</f>
        <v>0</v>
      </c>
      <c r="I18" s="244">
        <f>E18*G18/1000</f>
        <v>0</v>
      </c>
      <c r="J18" s="233"/>
      <c r="K18" s="233"/>
      <c r="L18" s="233"/>
      <c r="M18" s="233"/>
      <c r="N18" s="233"/>
      <c r="O18" s="233"/>
      <c r="P18" s="233"/>
      <c r="Q18" s="233"/>
      <c r="R18" s="231"/>
    </row>
    <row r="19" spans="2:18" s="49" customFormat="1" ht="15" customHeight="1">
      <c r="B19" s="114" t="s">
        <v>17</v>
      </c>
      <c r="C19" s="115" t="s">
        <v>271</v>
      </c>
      <c r="D19" s="116"/>
      <c r="E19" s="116"/>
      <c r="F19" s="126"/>
      <c r="G19" s="126"/>
      <c r="H19" s="245">
        <f aca="true" t="shared" si="0" ref="H19:H24">D19*F19/1000</f>
        <v>0</v>
      </c>
      <c r="I19" s="246">
        <f aca="true" t="shared" si="1" ref="I19:I24">E19*G19/1000</f>
        <v>0</v>
      </c>
      <c r="J19" s="233"/>
      <c r="K19" s="233"/>
      <c r="L19" s="233"/>
      <c r="M19" s="233"/>
      <c r="N19" s="233"/>
      <c r="O19" s="233"/>
      <c r="P19" s="233"/>
      <c r="Q19" s="233"/>
      <c r="R19" s="231"/>
    </row>
    <row r="20" spans="2:18" s="49" customFormat="1" ht="15" customHeight="1">
      <c r="B20" s="114" t="s">
        <v>18</v>
      </c>
      <c r="C20" s="115" t="s">
        <v>273</v>
      </c>
      <c r="D20" s="116"/>
      <c r="E20" s="116"/>
      <c r="F20" s="126"/>
      <c r="G20" s="126"/>
      <c r="H20" s="245">
        <f t="shared" si="0"/>
        <v>0</v>
      </c>
      <c r="I20" s="246">
        <f t="shared" si="1"/>
        <v>0</v>
      </c>
      <c r="J20" s="233"/>
      <c r="K20" s="233"/>
      <c r="L20" s="233"/>
      <c r="M20" s="233"/>
      <c r="N20" s="233"/>
      <c r="O20" s="233"/>
      <c r="P20" s="233"/>
      <c r="Q20" s="233"/>
      <c r="R20" s="231"/>
    </row>
    <row r="21" spans="2:18" s="49" customFormat="1" ht="15" customHeight="1">
      <c r="B21" s="114" t="s">
        <v>62</v>
      </c>
      <c r="C21" s="115" t="s">
        <v>274</v>
      </c>
      <c r="D21" s="116"/>
      <c r="E21" s="116"/>
      <c r="F21" s="126"/>
      <c r="G21" s="126"/>
      <c r="H21" s="245">
        <f t="shared" si="0"/>
        <v>0</v>
      </c>
      <c r="I21" s="246">
        <f t="shared" si="1"/>
        <v>0</v>
      </c>
      <c r="J21" s="233"/>
      <c r="K21" s="233"/>
      <c r="L21" s="233"/>
      <c r="M21" s="233"/>
      <c r="N21" s="233"/>
      <c r="O21" s="233"/>
      <c r="P21" s="233"/>
      <c r="Q21" s="233"/>
      <c r="R21" s="231"/>
    </row>
    <row r="22" spans="2:18" s="49" customFormat="1" ht="15" customHeight="1">
      <c r="B22" s="114" t="s">
        <v>24</v>
      </c>
      <c r="C22" s="115" t="s">
        <v>275</v>
      </c>
      <c r="D22" s="116"/>
      <c r="E22" s="116"/>
      <c r="F22" s="126"/>
      <c r="G22" s="126"/>
      <c r="H22" s="245">
        <f t="shared" si="0"/>
        <v>0</v>
      </c>
      <c r="I22" s="246">
        <f t="shared" si="1"/>
        <v>0</v>
      </c>
      <c r="J22" s="233"/>
      <c r="K22" s="233"/>
      <c r="L22" s="233"/>
      <c r="M22" s="233"/>
      <c r="N22" s="233"/>
      <c r="O22" s="233"/>
      <c r="P22" s="233"/>
      <c r="Q22" s="233"/>
      <c r="R22" s="231"/>
    </row>
    <row r="23" spans="2:18" s="49" customFormat="1" ht="15" customHeight="1">
      <c r="B23" s="114" t="s">
        <v>74</v>
      </c>
      <c r="C23" s="115" t="s">
        <v>276</v>
      </c>
      <c r="D23" s="116"/>
      <c r="E23" s="116"/>
      <c r="F23" s="126"/>
      <c r="G23" s="126"/>
      <c r="H23" s="245">
        <f t="shared" si="0"/>
        <v>0</v>
      </c>
      <c r="I23" s="246">
        <f t="shared" si="1"/>
        <v>0</v>
      </c>
      <c r="J23" s="233"/>
      <c r="K23" s="233"/>
      <c r="L23" s="233"/>
      <c r="M23" s="233"/>
      <c r="N23" s="233"/>
      <c r="O23" s="233"/>
      <c r="P23" s="233"/>
      <c r="Q23" s="233"/>
      <c r="R23" s="231"/>
    </row>
    <row r="24" spans="2:18" s="49" customFormat="1" ht="15" customHeight="1">
      <c r="B24" s="242" t="s">
        <v>76</v>
      </c>
      <c r="C24" s="234" t="s">
        <v>277</v>
      </c>
      <c r="D24" s="235"/>
      <c r="E24" s="235"/>
      <c r="F24" s="252"/>
      <c r="G24" s="252"/>
      <c r="H24" s="247">
        <f t="shared" si="0"/>
        <v>0</v>
      </c>
      <c r="I24" s="248">
        <f t="shared" si="1"/>
        <v>0</v>
      </c>
      <c r="J24" s="233"/>
      <c r="K24" s="233"/>
      <c r="L24" s="233"/>
      <c r="M24" s="233"/>
      <c r="N24" s="233"/>
      <c r="O24" s="233"/>
      <c r="P24" s="233"/>
      <c r="Q24" s="233"/>
      <c r="R24" s="231"/>
    </row>
    <row r="25" spans="2:18" s="49" customFormat="1" ht="15" customHeight="1">
      <c r="B25" s="224" t="s">
        <v>87</v>
      </c>
      <c r="C25" s="225" t="s">
        <v>272</v>
      </c>
      <c r="D25" s="255">
        <f>SUM(D18:D24)</f>
        <v>0</v>
      </c>
      <c r="E25" s="255">
        <f>SUM(E18:E24)</f>
        <v>0</v>
      </c>
      <c r="F25" s="256"/>
      <c r="G25" s="256"/>
      <c r="H25" s="253">
        <f>SUM(H18:H24)</f>
        <v>0</v>
      </c>
      <c r="I25" s="254">
        <f>SUM(I18:I24)</f>
        <v>0</v>
      </c>
      <c r="J25" s="233"/>
      <c r="K25" s="233"/>
      <c r="L25" s="233"/>
      <c r="M25" s="233"/>
      <c r="N25" s="233"/>
      <c r="O25" s="233"/>
      <c r="P25" s="233"/>
      <c r="Q25" s="233"/>
      <c r="R25" s="231"/>
    </row>
    <row r="26" spans="2:18" s="49" customFormat="1" ht="26.25" customHeight="1" thickBot="1">
      <c r="B26" s="122" t="s">
        <v>125</v>
      </c>
      <c r="C26" s="257" t="s">
        <v>337</v>
      </c>
      <c r="D26" s="503"/>
      <c r="E26" s="503"/>
      <c r="F26" s="503"/>
      <c r="G26" s="503"/>
      <c r="H26" s="512">
        <f>H25+I25</f>
        <v>0</v>
      </c>
      <c r="I26" s="513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2:18" s="49" customFormat="1" ht="15" customHeight="1" thickTop="1">
      <c r="B27" s="326"/>
      <c r="C27" s="327"/>
      <c r="D27" s="327"/>
      <c r="E27" s="327"/>
      <c r="F27" s="327"/>
      <c r="G27" s="327"/>
      <c r="H27" s="327"/>
      <c r="I27" s="327"/>
      <c r="J27" s="326"/>
      <c r="K27" s="326"/>
      <c r="L27" s="326"/>
      <c r="M27" s="326"/>
      <c r="N27" s="326"/>
      <c r="O27" s="326"/>
      <c r="P27" s="326"/>
      <c r="Q27" s="326"/>
      <c r="R27" s="326"/>
    </row>
    <row r="28" spans="2:18" s="100" customFormat="1" ht="15" customHeight="1">
      <c r="B28" s="389"/>
      <c r="C28" s="236"/>
      <c r="D28" s="237"/>
      <c r="E28" s="237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2:18" s="49" customFormat="1" ht="30" customHeight="1">
      <c r="B29" s="509" t="s">
        <v>487</v>
      </c>
      <c r="C29" s="509"/>
      <c r="D29" s="509"/>
      <c r="E29" s="509"/>
      <c r="F29" s="509"/>
      <c r="G29" s="509"/>
      <c r="H29" s="509"/>
      <c r="I29" s="509"/>
      <c r="J29" s="239"/>
      <c r="K29" s="239"/>
      <c r="L29" s="239"/>
      <c r="M29" s="239"/>
      <c r="N29" s="239"/>
      <c r="O29" s="239"/>
      <c r="P29" s="239"/>
      <c r="Q29" s="239"/>
      <c r="R29" s="239"/>
    </row>
    <row r="30" spans="2:18" s="49" customFormat="1" ht="15" customHeight="1" thickBot="1">
      <c r="B30" s="389"/>
      <c r="C30" s="236"/>
      <c r="D30" s="237"/>
      <c r="E30" s="237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s="49" customFormat="1" ht="104.25" customHeight="1" thickTop="1">
      <c r="B31" s="261" t="s">
        <v>155</v>
      </c>
      <c r="C31" s="262" t="s">
        <v>44</v>
      </c>
      <c r="D31" s="262" t="s">
        <v>352</v>
      </c>
      <c r="E31" s="262" t="s">
        <v>353</v>
      </c>
      <c r="F31" s="390" t="s">
        <v>354</v>
      </c>
      <c r="G31" s="390" t="s">
        <v>355</v>
      </c>
      <c r="H31" s="390" t="s">
        <v>281</v>
      </c>
      <c r="I31" s="260" t="s">
        <v>282</v>
      </c>
      <c r="J31" s="233"/>
      <c r="K31" s="233"/>
      <c r="L31" s="233"/>
      <c r="M31" s="233"/>
      <c r="N31" s="233"/>
      <c r="O31" s="233"/>
      <c r="P31" s="233"/>
      <c r="Q31" s="233"/>
      <c r="R31" s="231"/>
    </row>
    <row r="32" spans="2:18" s="49" customFormat="1" ht="15" customHeight="1">
      <c r="B32" s="206" t="s">
        <v>16</v>
      </c>
      <c r="C32" s="211" t="s">
        <v>283</v>
      </c>
      <c r="D32" s="112"/>
      <c r="E32" s="112"/>
      <c r="F32" s="251"/>
      <c r="G32" s="251"/>
      <c r="H32" s="243">
        <f aca="true" t="shared" si="2" ref="H32:I34">D32*F32/1000</f>
        <v>0</v>
      </c>
      <c r="I32" s="244">
        <f t="shared" si="2"/>
        <v>0</v>
      </c>
      <c r="J32" s="233"/>
      <c r="K32" s="233"/>
      <c r="L32" s="233"/>
      <c r="M32" s="233"/>
      <c r="N32" s="233"/>
      <c r="O32" s="233"/>
      <c r="P32" s="233"/>
      <c r="Q32" s="233"/>
      <c r="R32" s="231"/>
    </row>
    <row r="33" spans="2:18" s="49" customFormat="1" ht="15" customHeight="1">
      <c r="B33" s="206" t="s">
        <v>17</v>
      </c>
      <c r="C33" s="115" t="s">
        <v>276</v>
      </c>
      <c r="D33" s="116"/>
      <c r="E33" s="116"/>
      <c r="F33" s="126"/>
      <c r="G33" s="126"/>
      <c r="H33" s="245">
        <f t="shared" si="2"/>
        <v>0</v>
      </c>
      <c r="I33" s="246">
        <f t="shared" si="2"/>
        <v>0</v>
      </c>
      <c r="J33" s="233"/>
      <c r="K33" s="233"/>
      <c r="L33" s="233"/>
      <c r="M33" s="233"/>
      <c r="N33" s="233"/>
      <c r="O33" s="233"/>
      <c r="P33" s="233"/>
      <c r="Q33" s="233"/>
      <c r="R33" s="231"/>
    </row>
    <row r="34" spans="2:18" s="49" customFormat="1" ht="15" customHeight="1">
      <c r="B34" s="215" t="s">
        <v>18</v>
      </c>
      <c r="C34" s="234" t="s">
        <v>284</v>
      </c>
      <c r="D34" s="235"/>
      <c r="E34" s="235"/>
      <c r="F34" s="252"/>
      <c r="G34" s="252"/>
      <c r="H34" s="249">
        <f t="shared" si="2"/>
        <v>0</v>
      </c>
      <c r="I34" s="250">
        <f t="shared" si="2"/>
        <v>0</v>
      </c>
      <c r="J34" s="233"/>
      <c r="K34" s="233"/>
      <c r="L34" s="233"/>
      <c r="M34" s="233"/>
      <c r="N34" s="233"/>
      <c r="O34" s="233"/>
      <c r="P34" s="233"/>
      <c r="Q34" s="233"/>
      <c r="R34" s="231"/>
    </row>
    <row r="35" spans="2:18" s="49" customFormat="1" ht="15" customHeight="1">
      <c r="B35" s="224" t="s">
        <v>62</v>
      </c>
      <c r="C35" s="225" t="s">
        <v>272</v>
      </c>
      <c r="D35" s="253">
        <f>SUM(D32:D34)</f>
        <v>0</v>
      </c>
      <c r="E35" s="253">
        <f>SUM(E32:E34)</f>
        <v>0</v>
      </c>
      <c r="F35" s="253"/>
      <c r="G35" s="253"/>
      <c r="H35" s="253">
        <f>SUM(H32:H34)</f>
        <v>0</v>
      </c>
      <c r="I35" s="254">
        <f>SUM(I32:I34)</f>
        <v>0</v>
      </c>
      <c r="J35" s="233"/>
      <c r="K35" s="233"/>
      <c r="L35" s="233"/>
      <c r="M35" s="233"/>
      <c r="N35" s="233"/>
      <c r="O35" s="233"/>
      <c r="P35" s="233"/>
      <c r="Q35" s="233"/>
      <c r="R35" s="231"/>
    </row>
    <row r="36" spans="2:18" s="49" customFormat="1" ht="15" customHeight="1" thickBot="1">
      <c r="B36" s="220" t="s">
        <v>24</v>
      </c>
      <c r="C36" s="222" t="s">
        <v>280</v>
      </c>
      <c r="D36" s="510"/>
      <c r="E36" s="511"/>
      <c r="F36" s="511"/>
      <c r="G36" s="511"/>
      <c r="H36" s="507">
        <f>H35+I35</f>
        <v>0</v>
      </c>
      <c r="I36" s="508"/>
      <c r="J36" s="233"/>
      <c r="K36" s="233"/>
      <c r="L36" s="233"/>
      <c r="M36" s="233"/>
      <c r="N36" s="233"/>
      <c r="O36" s="233"/>
      <c r="P36" s="233"/>
      <c r="Q36" s="233"/>
      <c r="R36" s="231"/>
    </row>
    <row r="37" spans="3:7" ht="15" customHeight="1" thickTop="1">
      <c r="C37" s="1"/>
      <c r="D37" s="1"/>
      <c r="E37" s="1"/>
      <c r="F37" s="9"/>
      <c r="G37" s="9"/>
    </row>
    <row r="38" spans="2:8" s="13" customFormat="1" ht="15" customHeight="1">
      <c r="B38" s="386"/>
      <c r="C38" s="96"/>
      <c r="D38" s="96"/>
      <c r="F38" s="97"/>
      <c r="G38" s="97"/>
      <c r="H38" s="97"/>
    </row>
    <row r="39" spans="2:18" s="49" customFormat="1" ht="15" customHeight="1">
      <c r="B39" s="483" t="s">
        <v>488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</row>
    <row r="40" spans="2:11" s="49" customFormat="1" ht="15" customHeight="1" thickBot="1">
      <c r="B40" s="389"/>
      <c r="C40" s="389"/>
      <c r="D40" s="389"/>
      <c r="E40" s="389"/>
      <c r="F40" s="389"/>
      <c r="G40" s="389"/>
      <c r="H40" s="389"/>
      <c r="I40" s="389"/>
      <c r="J40" s="389"/>
      <c r="K40" s="389"/>
    </row>
    <row r="41" spans="2:18" s="49" customFormat="1" ht="80.25" customHeight="1" thickTop="1">
      <c r="B41" s="108" t="s">
        <v>155</v>
      </c>
      <c r="C41" s="201" t="s">
        <v>44</v>
      </c>
      <c r="D41" s="390" t="s">
        <v>378</v>
      </c>
      <c r="E41" s="390" t="s">
        <v>478</v>
      </c>
      <c r="F41" s="201" t="s">
        <v>179</v>
      </c>
      <c r="G41" s="201" t="s">
        <v>180</v>
      </c>
      <c r="H41" s="201" t="s">
        <v>88</v>
      </c>
      <c r="I41" s="201" t="s">
        <v>89</v>
      </c>
      <c r="J41" s="201" t="s">
        <v>90</v>
      </c>
      <c r="K41" s="201" t="s">
        <v>91</v>
      </c>
      <c r="L41" s="109" t="s">
        <v>92</v>
      </c>
      <c r="M41" s="109" t="s">
        <v>181</v>
      </c>
      <c r="N41" s="109" t="s">
        <v>182</v>
      </c>
      <c r="O41" s="109" t="s">
        <v>183</v>
      </c>
      <c r="P41" s="109" t="s">
        <v>184</v>
      </c>
      <c r="Q41" s="109" t="s">
        <v>185</v>
      </c>
      <c r="R41" s="387">
        <f>'Naslovna strana'!E18-1</f>
        <v>2014</v>
      </c>
    </row>
    <row r="42" spans="2:18" s="49" customFormat="1" ht="15" customHeight="1">
      <c r="B42" s="110" t="s">
        <v>16</v>
      </c>
      <c r="C42" s="111" t="s">
        <v>317</v>
      </c>
      <c r="D42" s="111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350"/>
      <c r="P42" s="350"/>
      <c r="Q42" s="350"/>
      <c r="R42" s="113"/>
    </row>
    <row r="43" spans="2:18" s="49" customFormat="1" ht="15" customHeight="1">
      <c r="B43" s="114" t="s">
        <v>17</v>
      </c>
      <c r="C43" s="115" t="s">
        <v>338</v>
      </c>
      <c r="D43" s="211"/>
      <c r="E43" s="211"/>
      <c r="F43" s="116"/>
      <c r="G43" s="116"/>
      <c r="H43" s="116"/>
      <c r="I43" s="116"/>
      <c r="J43" s="116"/>
      <c r="K43" s="116"/>
      <c r="L43" s="116"/>
      <c r="M43" s="116"/>
      <c r="N43" s="116"/>
      <c r="O43" s="351"/>
      <c r="P43" s="351"/>
      <c r="Q43" s="351"/>
      <c r="R43" s="117"/>
    </row>
    <row r="44" spans="2:18" s="49" customFormat="1" ht="15" customHeight="1">
      <c r="B44" s="114" t="s">
        <v>18</v>
      </c>
      <c r="C44" s="115" t="s">
        <v>319</v>
      </c>
      <c r="D44" s="211"/>
      <c r="E44" s="211"/>
      <c r="F44" s="116"/>
      <c r="G44" s="116"/>
      <c r="H44" s="116"/>
      <c r="I44" s="116"/>
      <c r="J44" s="116"/>
      <c r="K44" s="116"/>
      <c r="L44" s="116"/>
      <c r="M44" s="116"/>
      <c r="N44" s="116"/>
      <c r="O44" s="351"/>
      <c r="P44" s="351"/>
      <c r="Q44" s="351"/>
      <c r="R44" s="117"/>
    </row>
    <row r="45" spans="2:18" s="49" customFormat="1" ht="15" customHeight="1">
      <c r="B45" s="114" t="s">
        <v>62</v>
      </c>
      <c r="C45" s="115" t="s">
        <v>320</v>
      </c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351"/>
      <c r="P45" s="351"/>
      <c r="Q45" s="351"/>
      <c r="R45" s="117"/>
    </row>
    <row r="46" spans="2:18" s="49" customFormat="1" ht="15" customHeight="1">
      <c r="B46" s="114" t="s">
        <v>24</v>
      </c>
      <c r="C46" s="115" t="s">
        <v>321</v>
      </c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351"/>
      <c r="P46" s="351"/>
      <c r="Q46" s="351"/>
      <c r="R46" s="117"/>
    </row>
    <row r="47" spans="2:18" s="49" customFormat="1" ht="15" customHeight="1">
      <c r="B47" s="114" t="s">
        <v>74</v>
      </c>
      <c r="C47" s="118" t="s">
        <v>339</v>
      </c>
      <c r="D47" s="118"/>
      <c r="E47" s="118"/>
      <c r="F47" s="116"/>
      <c r="G47" s="116"/>
      <c r="H47" s="116"/>
      <c r="I47" s="116"/>
      <c r="J47" s="116"/>
      <c r="K47" s="116"/>
      <c r="L47" s="116"/>
      <c r="M47" s="116"/>
      <c r="N47" s="116"/>
      <c r="O47" s="351"/>
      <c r="P47" s="351"/>
      <c r="Q47" s="351"/>
      <c r="R47" s="117"/>
    </row>
    <row r="48" spans="2:18" s="49" customFormat="1" ht="15" customHeight="1">
      <c r="B48" s="114" t="s">
        <v>76</v>
      </c>
      <c r="C48" s="118" t="s">
        <v>323</v>
      </c>
      <c r="D48" s="118"/>
      <c r="E48" s="118"/>
      <c r="F48" s="116"/>
      <c r="G48" s="116"/>
      <c r="H48" s="116"/>
      <c r="I48" s="116"/>
      <c r="J48" s="116"/>
      <c r="K48" s="116"/>
      <c r="L48" s="116"/>
      <c r="M48" s="116"/>
      <c r="N48" s="116"/>
      <c r="O48" s="351"/>
      <c r="P48" s="351"/>
      <c r="Q48" s="351"/>
      <c r="R48" s="117"/>
    </row>
    <row r="49" spans="2:18" s="49" customFormat="1" ht="15" customHeight="1">
      <c r="B49" s="114" t="s">
        <v>87</v>
      </c>
      <c r="C49" s="118" t="s">
        <v>399</v>
      </c>
      <c r="D49" s="118"/>
      <c r="E49" s="118"/>
      <c r="F49" s="116"/>
      <c r="G49" s="116"/>
      <c r="H49" s="116"/>
      <c r="I49" s="116"/>
      <c r="J49" s="116"/>
      <c r="K49" s="116"/>
      <c r="L49" s="116"/>
      <c r="M49" s="116"/>
      <c r="N49" s="116"/>
      <c r="O49" s="351"/>
      <c r="P49" s="351"/>
      <c r="Q49" s="351"/>
      <c r="R49" s="117"/>
    </row>
    <row r="50" spans="2:18" s="49" customFormat="1" ht="15" customHeight="1">
      <c r="B50" s="114" t="s">
        <v>125</v>
      </c>
      <c r="C50" s="118" t="s">
        <v>325</v>
      </c>
      <c r="D50" s="118"/>
      <c r="E50" s="118"/>
      <c r="F50" s="116"/>
      <c r="G50" s="116"/>
      <c r="H50" s="116"/>
      <c r="I50" s="116"/>
      <c r="J50" s="116"/>
      <c r="K50" s="116"/>
      <c r="L50" s="116"/>
      <c r="M50" s="116"/>
      <c r="N50" s="116"/>
      <c r="O50" s="351"/>
      <c r="P50" s="351"/>
      <c r="Q50" s="351"/>
      <c r="R50" s="117"/>
    </row>
    <row r="51" spans="2:18" s="49" customFormat="1" ht="15" customHeight="1">
      <c r="B51" s="114" t="s">
        <v>135</v>
      </c>
      <c r="C51" s="115" t="s">
        <v>371</v>
      </c>
      <c r="D51" s="118"/>
      <c r="E51" s="118"/>
      <c r="F51" s="351"/>
      <c r="G51" s="351"/>
      <c r="H51" s="351"/>
      <c r="I51" s="351"/>
      <c r="J51" s="351"/>
      <c r="K51" s="351"/>
      <c r="L51" s="351"/>
      <c r="M51" s="351"/>
      <c r="N51" s="351"/>
      <c r="O51" s="116"/>
      <c r="P51" s="116"/>
      <c r="Q51" s="116"/>
      <c r="R51" s="117"/>
    </row>
    <row r="52" spans="2:18" s="49" customFormat="1" ht="15" customHeight="1">
      <c r="B52" s="114" t="s">
        <v>136</v>
      </c>
      <c r="C52" s="115" t="s">
        <v>372</v>
      </c>
      <c r="D52" s="118"/>
      <c r="E52" s="118"/>
      <c r="F52" s="351"/>
      <c r="G52" s="351"/>
      <c r="H52" s="351"/>
      <c r="I52" s="351"/>
      <c r="J52" s="351"/>
      <c r="K52" s="351"/>
      <c r="L52" s="351"/>
      <c r="M52" s="351"/>
      <c r="N52" s="351"/>
      <c r="O52" s="116"/>
      <c r="P52" s="116"/>
      <c r="Q52" s="116"/>
      <c r="R52" s="117"/>
    </row>
    <row r="53" spans="2:18" s="49" customFormat="1" ht="15" customHeight="1">
      <c r="B53" s="114" t="s">
        <v>137</v>
      </c>
      <c r="C53" s="115" t="s">
        <v>373</v>
      </c>
      <c r="D53" s="118"/>
      <c r="E53" s="118"/>
      <c r="F53" s="351"/>
      <c r="G53" s="351"/>
      <c r="H53" s="351"/>
      <c r="I53" s="351"/>
      <c r="J53" s="351"/>
      <c r="K53" s="351"/>
      <c r="L53" s="351"/>
      <c r="M53" s="351"/>
      <c r="N53" s="351"/>
      <c r="O53" s="116"/>
      <c r="P53" s="116"/>
      <c r="Q53" s="116"/>
      <c r="R53" s="117"/>
    </row>
    <row r="54" spans="2:18" s="49" customFormat="1" ht="15" customHeight="1">
      <c r="B54" s="114" t="s">
        <v>253</v>
      </c>
      <c r="C54" s="115" t="s">
        <v>374</v>
      </c>
      <c r="D54" s="118"/>
      <c r="E54" s="118"/>
      <c r="F54" s="351"/>
      <c r="G54" s="351"/>
      <c r="H54" s="351"/>
      <c r="I54" s="351"/>
      <c r="J54" s="351"/>
      <c r="K54" s="351"/>
      <c r="L54" s="351"/>
      <c r="M54" s="351"/>
      <c r="N54" s="351"/>
      <c r="O54" s="116"/>
      <c r="P54" s="116"/>
      <c r="Q54" s="116"/>
      <c r="R54" s="117"/>
    </row>
    <row r="55" spans="2:18" s="49" customFormat="1" ht="15" customHeight="1">
      <c r="B55" s="114" t="s">
        <v>254</v>
      </c>
      <c r="C55" s="115" t="s">
        <v>375</v>
      </c>
      <c r="D55" s="118"/>
      <c r="E55" s="118"/>
      <c r="F55" s="351"/>
      <c r="G55" s="351"/>
      <c r="H55" s="351"/>
      <c r="I55" s="351"/>
      <c r="J55" s="351"/>
      <c r="K55" s="351"/>
      <c r="L55" s="351"/>
      <c r="M55" s="351"/>
      <c r="N55" s="351"/>
      <c r="O55" s="116"/>
      <c r="P55" s="116"/>
      <c r="Q55" s="116"/>
      <c r="R55" s="117"/>
    </row>
    <row r="56" spans="2:18" s="49" customFormat="1" ht="15" customHeight="1">
      <c r="B56" s="114" t="s">
        <v>255</v>
      </c>
      <c r="C56" s="115" t="s">
        <v>376</v>
      </c>
      <c r="D56" s="118"/>
      <c r="E56" s="118"/>
      <c r="F56" s="351"/>
      <c r="G56" s="351"/>
      <c r="H56" s="351"/>
      <c r="I56" s="351"/>
      <c r="J56" s="351"/>
      <c r="K56" s="351"/>
      <c r="L56" s="351"/>
      <c r="M56" s="351"/>
      <c r="N56" s="351"/>
      <c r="O56" s="116"/>
      <c r="P56" s="116"/>
      <c r="Q56" s="116"/>
      <c r="R56" s="117"/>
    </row>
    <row r="57" spans="2:18" s="49" customFormat="1" ht="15" customHeight="1">
      <c r="B57" s="114" t="s">
        <v>256</v>
      </c>
      <c r="C57" s="115" t="s">
        <v>377</v>
      </c>
      <c r="D57" s="118"/>
      <c r="E57" s="118"/>
      <c r="F57" s="351"/>
      <c r="G57" s="351"/>
      <c r="H57" s="351"/>
      <c r="I57" s="351"/>
      <c r="J57" s="351"/>
      <c r="K57" s="351"/>
      <c r="L57" s="351"/>
      <c r="M57" s="351"/>
      <c r="N57" s="351"/>
      <c r="O57" s="116"/>
      <c r="P57" s="116"/>
      <c r="Q57" s="116"/>
      <c r="R57" s="117"/>
    </row>
    <row r="58" spans="2:18" s="49" customFormat="1" ht="15" customHeight="1">
      <c r="B58" s="114" t="s">
        <v>257</v>
      </c>
      <c r="C58" s="118" t="s">
        <v>400</v>
      </c>
      <c r="D58" s="118"/>
      <c r="E58" s="118"/>
      <c r="F58" s="351"/>
      <c r="G58" s="351"/>
      <c r="H58" s="351"/>
      <c r="I58" s="351"/>
      <c r="J58" s="351"/>
      <c r="K58" s="351"/>
      <c r="L58" s="351"/>
      <c r="M58" s="351"/>
      <c r="N58" s="351"/>
      <c r="O58" s="116"/>
      <c r="P58" s="116"/>
      <c r="Q58" s="116"/>
      <c r="R58" s="117"/>
    </row>
    <row r="59" spans="2:18" s="49" customFormat="1" ht="15" customHeight="1">
      <c r="B59" s="114" t="s">
        <v>258</v>
      </c>
      <c r="C59" s="118" t="s">
        <v>401</v>
      </c>
      <c r="D59" s="118"/>
      <c r="E59" s="118"/>
      <c r="F59" s="351"/>
      <c r="G59" s="351"/>
      <c r="H59" s="351"/>
      <c r="I59" s="351"/>
      <c r="J59" s="351"/>
      <c r="K59" s="351"/>
      <c r="L59" s="351"/>
      <c r="M59" s="351"/>
      <c r="N59" s="351"/>
      <c r="O59" s="116"/>
      <c r="P59" s="116"/>
      <c r="Q59" s="116"/>
      <c r="R59" s="117"/>
    </row>
    <row r="60" spans="2:18" s="49" customFormat="1" ht="15" customHeight="1">
      <c r="B60" s="114" t="s">
        <v>259</v>
      </c>
      <c r="C60" s="115" t="s">
        <v>402</v>
      </c>
      <c r="D60" s="118"/>
      <c r="E60" s="118"/>
      <c r="F60" s="351"/>
      <c r="G60" s="351"/>
      <c r="H60" s="351"/>
      <c r="I60" s="351"/>
      <c r="J60" s="351"/>
      <c r="K60" s="351"/>
      <c r="L60" s="351"/>
      <c r="M60" s="351"/>
      <c r="N60" s="351"/>
      <c r="O60" s="116"/>
      <c r="P60" s="116"/>
      <c r="Q60" s="116"/>
      <c r="R60" s="117"/>
    </row>
    <row r="61" spans="2:18" s="49" customFormat="1" ht="15" customHeight="1">
      <c r="B61" s="114" t="s">
        <v>262</v>
      </c>
      <c r="C61" s="118" t="s">
        <v>403</v>
      </c>
      <c r="D61" s="118"/>
      <c r="E61" s="118"/>
      <c r="F61" s="351"/>
      <c r="G61" s="351"/>
      <c r="H61" s="351"/>
      <c r="I61" s="351"/>
      <c r="J61" s="351"/>
      <c r="K61" s="351"/>
      <c r="L61" s="351"/>
      <c r="M61" s="351"/>
      <c r="N61" s="351"/>
      <c r="O61" s="116"/>
      <c r="P61" s="116"/>
      <c r="Q61" s="116"/>
      <c r="R61" s="117"/>
    </row>
    <row r="62" spans="2:18" s="49" customFormat="1" ht="15" customHeight="1">
      <c r="B62" s="114" t="s">
        <v>263</v>
      </c>
      <c r="C62" s="118" t="s">
        <v>404</v>
      </c>
      <c r="D62" s="118"/>
      <c r="E62" s="118"/>
      <c r="F62" s="351"/>
      <c r="G62" s="351"/>
      <c r="H62" s="351"/>
      <c r="I62" s="351"/>
      <c r="J62" s="351"/>
      <c r="K62" s="351"/>
      <c r="L62" s="351"/>
      <c r="M62" s="351"/>
      <c r="N62" s="351"/>
      <c r="O62" s="116"/>
      <c r="P62" s="116"/>
      <c r="Q62" s="116"/>
      <c r="R62" s="117"/>
    </row>
    <row r="63" spans="2:18" s="49" customFormat="1" ht="15" customHeight="1">
      <c r="B63" s="114" t="s">
        <v>264</v>
      </c>
      <c r="C63" s="115" t="s">
        <v>405</v>
      </c>
      <c r="D63" s="118"/>
      <c r="E63" s="118"/>
      <c r="F63" s="351"/>
      <c r="G63" s="351"/>
      <c r="H63" s="351"/>
      <c r="I63" s="351"/>
      <c r="J63" s="351"/>
      <c r="K63" s="351"/>
      <c r="L63" s="351"/>
      <c r="M63" s="351"/>
      <c r="N63" s="351"/>
      <c r="O63" s="116"/>
      <c r="P63" s="116"/>
      <c r="Q63" s="116"/>
      <c r="R63" s="117"/>
    </row>
    <row r="64" spans="2:18" s="49" customFormat="1" ht="15" customHeight="1">
      <c r="B64" s="114" t="s">
        <v>265</v>
      </c>
      <c r="C64" s="115" t="s">
        <v>340</v>
      </c>
      <c r="D64" s="212"/>
      <c r="E64" s="213"/>
      <c r="F64" s="214">
        <f aca="true" t="shared" si="3" ref="F64:N64">$D$64</f>
        <v>0</v>
      </c>
      <c r="G64" s="214">
        <f t="shared" si="3"/>
        <v>0</v>
      </c>
      <c r="H64" s="214">
        <f t="shared" si="3"/>
        <v>0</v>
      </c>
      <c r="I64" s="214">
        <f t="shared" si="3"/>
        <v>0</v>
      </c>
      <c r="J64" s="214">
        <f t="shared" si="3"/>
        <v>0</v>
      </c>
      <c r="K64" s="214">
        <f t="shared" si="3"/>
        <v>0</v>
      </c>
      <c r="L64" s="214">
        <f t="shared" si="3"/>
        <v>0</v>
      </c>
      <c r="M64" s="214">
        <f t="shared" si="3"/>
        <v>0</v>
      </c>
      <c r="N64" s="214">
        <f t="shared" si="3"/>
        <v>0</v>
      </c>
      <c r="O64" s="214"/>
      <c r="P64" s="214"/>
      <c r="Q64" s="214"/>
      <c r="R64" s="117"/>
    </row>
    <row r="65" spans="2:18" s="49" customFormat="1" ht="15" customHeight="1">
      <c r="B65" s="114" t="s">
        <v>288</v>
      </c>
      <c r="C65" s="115" t="s">
        <v>341</v>
      </c>
      <c r="D65" s="212"/>
      <c r="E65" s="213"/>
      <c r="F65" s="214">
        <f aca="true" t="shared" si="4" ref="F65:N65">$D$65</f>
        <v>0</v>
      </c>
      <c r="G65" s="214">
        <f t="shared" si="4"/>
        <v>0</v>
      </c>
      <c r="H65" s="214">
        <f t="shared" si="4"/>
        <v>0</v>
      </c>
      <c r="I65" s="214">
        <f t="shared" si="4"/>
        <v>0</v>
      </c>
      <c r="J65" s="214">
        <f t="shared" si="4"/>
        <v>0</v>
      </c>
      <c r="K65" s="214">
        <f t="shared" si="4"/>
        <v>0</v>
      </c>
      <c r="L65" s="214">
        <f t="shared" si="4"/>
        <v>0</v>
      </c>
      <c r="M65" s="214">
        <f t="shared" si="4"/>
        <v>0</v>
      </c>
      <c r="N65" s="214">
        <f t="shared" si="4"/>
        <v>0</v>
      </c>
      <c r="O65" s="214"/>
      <c r="P65" s="214"/>
      <c r="Q65" s="214"/>
      <c r="R65" s="117"/>
    </row>
    <row r="66" spans="2:18" s="49" customFormat="1" ht="15" customHeight="1">
      <c r="B66" s="114" t="s">
        <v>289</v>
      </c>
      <c r="C66" s="115" t="s">
        <v>331</v>
      </c>
      <c r="D66" s="119"/>
      <c r="E66" s="157"/>
      <c r="F66" s="214">
        <f aca="true" t="shared" si="5" ref="F66:N66">$D$66</f>
        <v>0</v>
      </c>
      <c r="G66" s="214">
        <f t="shared" si="5"/>
        <v>0</v>
      </c>
      <c r="H66" s="214">
        <f t="shared" si="5"/>
        <v>0</v>
      </c>
      <c r="I66" s="214">
        <f t="shared" si="5"/>
        <v>0</v>
      </c>
      <c r="J66" s="214">
        <f t="shared" si="5"/>
        <v>0</v>
      </c>
      <c r="K66" s="214">
        <f t="shared" si="5"/>
        <v>0</v>
      </c>
      <c r="L66" s="214">
        <f t="shared" si="5"/>
        <v>0</v>
      </c>
      <c r="M66" s="214">
        <f t="shared" si="5"/>
        <v>0</v>
      </c>
      <c r="N66" s="214">
        <f t="shared" si="5"/>
        <v>0</v>
      </c>
      <c r="O66" s="214"/>
      <c r="P66" s="214"/>
      <c r="Q66" s="214"/>
      <c r="R66" s="121"/>
    </row>
    <row r="67" spans="2:18" s="49" customFormat="1" ht="15" customHeight="1">
      <c r="B67" s="114" t="s">
        <v>290</v>
      </c>
      <c r="C67" s="115" t="s">
        <v>342</v>
      </c>
      <c r="D67" s="119"/>
      <c r="E67" s="157"/>
      <c r="F67" s="214">
        <f aca="true" t="shared" si="6" ref="F67:N67">$D$67</f>
        <v>0</v>
      </c>
      <c r="G67" s="214">
        <f t="shared" si="6"/>
        <v>0</v>
      </c>
      <c r="H67" s="214">
        <f t="shared" si="6"/>
        <v>0</v>
      </c>
      <c r="I67" s="214">
        <f t="shared" si="6"/>
        <v>0</v>
      </c>
      <c r="J67" s="214">
        <f t="shared" si="6"/>
        <v>0</v>
      </c>
      <c r="K67" s="214">
        <f t="shared" si="6"/>
        <v>0</v>
      </c>
      <c r="L67" s="214">
        <f t="shared" si="6"/>
        <v>0</v>
      </c>
      <c r="M67" s="214">
        <f t="shared" si="6"/>
        <v>0</v>
      </c>
      <c r="N67" s="214">
        <f t="shared" si="6"/>
        <v>0</v>
      </c>
      <c r="O67" s="214"/>
      <c r="P67" s="214"/>
      <c r="Q67" s="214"/>
      <c r="R67" s="121"/>
    </row>
    <row r="68" spans="2:18" s="49" customFormat="1" ht="15" customHeight="1">
      <c r="B68" s="114" t="s">
        <v>291</v>
      </c>
      <c r="C68" s="115" t="s">
        <v>343</v>
      </c>
      <c r="D68" s="119"/>
      <c r="E68" s="157"/>
      <c r="F68" s="214">
        <f aca="true" t="shared" si="7" ref="F68:N68">$D$68</f>
        <v>0</v>
      </c>
      <c r="G68" s="214">
        <f t="shared" si="7"/>
        <v>0</v>
      </c>
      <c r="H68" s="214">
        <f t="shared" si="7"/>
        <v>0</v>
      </c>
      <c r="I68" s="214">
        <f t="shared" si="7"/>
        <v>0</v>
      </c>
      <c r="J68" s="214">
        <f t="shared" si="7"/>
        <v>0</v>
      </c>
      <c r="K68" s="214">
        <f t="shared" si="7"/>
        <v>0</v>
      </c>
      <c r="L68" s="214">
        <f t="shared" si="7"/>
        <v>0</v>
      </c>
      <c r="M68" s="214">
        <f t="shared" si="7"/>
        <v>0</v>
      </c>
      <c r="N68" s="214">
        <f t="shared" si="7"/>
        <v>0</v>
      </c>
      <c r="O68" s="214"/>
      <c r="P68" s="214"/>
      <c r="Q68" s="214"/>
      <c r="R68" s="121"/>
    </row>
    <row r="69" spans="2:18" s="49" customFormat="1" ht="15" customHeight="1">
      <c r="B69" s="114" t="s">
        <v>292</v>
      </c>
      <c r="C69" s="115" t="s">
        <v>344</v>
      </c>
      <c r="D69" s="119"/>
      <c r="E69" s="157"/>
      <c r="F69" s="214">
        <f aca="true" t="shared" si="8" ref="F69:N69">$D$69</f>
        <v>0</v>
      </c>
      <c r="G69" s="214">
        <f t="shared" si="8"/>
        <v>0</v>
      </c>
      <c r="H69" s="214">
        <f t="shared" si="8"/>
        <v>0</v>
      </c>
      <c r="I69" s="214">
        <f t="shared" si="8"/>
        <v>0</v>
      </c>
      <c r="J69" s="214">
        <f t="shared" si="8"/>
        <v>0</v>
      </c>
      <c r="K69" s="214">
        <f t="shared" si="8"/>
        <v>0</v>
      </c>
      <c r="L69" s="214">
        <f t="shared" si="8"/>
        <v>0</v>
      </c>
      <c r="M69" s="214">
        <f t="shared" si="8"/>
        <v>0</v>
      </c>
      <c r="N69" s="214">
        <f t="shared" si="8"/>
        <v>0</v>
      </c>
      <c r="O69" s="214"/>
      <c r="P69" s="214"/>
      <c r="Q69" s="214"/>
      <c r="R69" s="121"/>
    </row>
    <row r="70" spans="2:18" s="49" customFormat="1" ht="15" customHeight="1">
      <c r="B70" s="114" t="s">
        <v>293</v>
      </c>
      <c r="C70" s="115" t="s">
        <v>287</v>
      </c>
      <c r="D70" s="119"/>
      <c r="E70" s="157"/>
      <c r="F70" s="214">
        <f aca="true" t="shared" si="9" ref="F70:N70">$D$70</f>
        <v>0</v>
      </c>
      <c r="G70" s="214">
        <f t="shared" si="9"/>
        <v>0</v>
      </c>
      <c r="H70" s="214">
        <f t="shared" si="9"/>
        <v>0</v>
      </c>
      <c r="I70" s="214">
        <f t="shared" si="9"/>
        <v>0</v>
      </c>
      <c r="J70" s="214">
        <f t="shared" si="9"/>
        <v>0</v>
      </c>
      <c r="K70" s="214">
        <f t="shared" si="9"/>
        <v>0</v>
      </c>
      <c r="L70" s="214">
        <f t="shared" si="9"/>
        <v>0</v>
      </c>
      <c r="M70" s="214">
        <f t="shared" si="9"/>
        <v>0</v>
      </c>
      <c r="N70" s="214">
        <f t="shared" si="9"/>
        <v>0</v>
      </c>
      <c r="O70" s="214"/>
      <c r="P70" s="214"/>
      <c r="Q70" s="214"/>
      <c r="R70" s="121"/>
    </row>
    <row r="71" spans="2:18" s="49" customFormat="1" ht="15" customHeight="1">
      <c r="B71" s="114" t="s">
        <v>294</v>
      </c>
      <c r="C71" s="115" t="s">
        <v>345</v>
      </c>
      <c r="D71" s="119"/>
      <c r="E71" s="157"/>
      <c r="F71" s="227">
        <f aca="true" t="shared" si="10" ref="F71:N71">$D$71</f>
        <v>0</v>
      </c>
      <c r="G71" s="227">
        <f t="shared" si="10"/>
        <v>0</v>
      </c>
      <c r="H71" s="227">
        <f t="shared" si="10"/>
        <v>0</v>
      </c>
      <c r="I71" s="227">
        <f t="shared" si="10"/>
        <v>0</v>
      </c>
      <c r="J71" s="227">
        <f t="shared" si="10"/>
        <v>0</v>
      </c>
      <c r="K71" s="227">
        <f t="shared" si="10"/>
        <v>0</v>
      </c>
      <c r="L71" s="227">
        <f t="shared" si="10"/>
        <v>0</v>
      </c>
      <c r="M71" s="227">
        <f t="shared" si="10"/>
        <v>0</v>
      </c>
      <c r="N71" s="227">
        <f t="shared" si="10"/>
        <v>0</v>
      </c>
      <c r="O71" s="227"/>
      <c r="P71" s="227"/>
      <c r="Q71" s="227"/>
      <c r="R71" s="121"/>
    </row>
    <row r="72" spans="2:18" s="49" customFormat="1" ht="15" customHeight="1">
      <c r="B72" s="114" t="s">
        <v>295</v>
      </c>
      <c r="C72" s="115" t="s">
        <v>346</v>
      </c>
      <c r="D72" s="119"/>
      <c r="E72" s="157"/>
      <c r="F72" s="227">
        <f aca="true" t="shared" si="11" ref="F72:N72">$D$72</f>
        <v>0</v>
      </c>
      <c r="G72" s="227">
        <f t="shared" si="11"/>
        <v>0</v>
      </c>
      <c r="H72" s="227">
        <f t="shared" si="11"/>
        <v>0</v>
      </c>
      <c r="I72" s="227">
        <f t="shared" si="11"/>
        <v>0</v>
      </c>
      <c r="J72" s="227">
        <f t="shared" si="11"/>
        <v>0</v>
      </c>
      <c r="K72" s="227">
        <f t="shared" si="11"/>
        <v>0</v>
      </c>
      <c r="L72" s="227">
        <f t="shared" si="11"/>
        <v>0</v>
      </c>
      <c r="M72" s="227">
        <f t="shared" si="11"/>
        <v>0</v>
      </c>
      <c r="N72" s="227">
        <f t="shared" si="11"/>
        <v>0</v>
      </c>
      <c r="O72" s="227"/>
      <c r="P72" s="227"/>
      <c r="Q72" s="227"/>
      <c r="R72" s="121"/>
    </row>
    <row r="73" spans="2:18" s="49" customFormat="1" ht="15" customHeight="1">
      <c r="B73" s="114" t="s">
        <v>296</v>
      </c>
      <c r="C73" s="115" t="s">
        <v>380</v>
      </c>
      <c r="D73" s="356"/>
      <c r="E73" s="119"/>
      <c r="F73" s="227"/>
      <c r="G73" s="227"/>
      <c r="H73" s="227"/>
      <c r="I73" s="227"/>
      <c r="J73" s="227"/>
      <c r="K73" s="227"/>
      <c r="L73" s="227"/>
      <c r="M73" s="227"/>
      <c r="N73" s="227"/>
      <c r="O73" s="227">
        <f>$E$73</f>
        <v>0</v>
      </c>
      <c r="P73" s="227">
        <f>$E$73</f>
        <v>0</v>
      </c>
      <c r="Q73" s="227">
        <f>$E$73</f>
        <v>0</v>
      </c>
      <c r="R73" s="121"/>
    </row>
    <row r="74" spans="2:18" s="49" customFormat="1" ht="15" customHeight="1">
      <c r="B74" s="114" t="s">
        <v>297</v>
      </c>
      <c r="C74" s="115" t="s">
        <v>382</v>
      </c>
      <c r="D74" s="356"/>
      <c r="E74" s="119"/>
      <c r="F74" s="227"/>
      <c r="G74" s="227"/>
      <c r="H74" s="227"/>
      <c r="I74" s="227"/>
      <c r="J74" s="227"/>
      <c r="K74" s="227"/>
      <c r="L74" s="227"/>
      <c r="M74" s="227"/>
      <c r="N74" s="227"/>
      <c r="O74" s="227">
        <f>$E$74</f>
        <v>0</v>
      </c>
      <c r="P74" s="227">
        <f>$E$74</f>
        <v>0</v>
      </c>
      <c r="Q74" s="227">
        <f>$E$74</f>
        <v>0</v>
      </c>
      <c r="R74" s="121"/>
    </row>
    <row r="75" spans="2:18" s="49" customFormat="1" ht="15" customHeight="1">
      <c r="B75" s="114" t="s">
        <v>298</v>
      </c>
      <c r="C75" s="115" t="s">
        <v>383</v>
      </c>
      <c r="D75" s="356"/>
      <c r="E75" s="119"/>
      <c r="F75" s="227"/>
      <c r="G75" s="227"/>
      <c r="H75" s="227"/>
      <c r="I75" s="227"/>
      <c r="J75" s="227"/>
      <c r="K75" s="227"/>
      <c r="L75" s="227"/>
      <c r="M75" s="227"/>
      <c r="N75" s="227"/>
      <c r="O75" s="227">
        <f>$E$75</f>
        <v>0</v>
      </c>
      <c r="P75" s="227">
        <f>$E$75</f>
        <v>0</v>
      </c>
      <c r="Q75" s="227">
        <f>$E$75</f>
        <v>0</v>
      </c>
      <c r="R75" s="121"/>
    </row>
    <row r="76" spans="2:18" s="49" customFormat="1" ht="15" customHeight="1">
      <c r="B76" s="114" t="s">
        <v>388</v>
      </c>
      <c r="C76" s="115" t="s">
        <v>384</v>
      </c>
      <c r="D76" s="356"/>
      <c r="E76" s="119"/>
      <c r="F76" s="227"/>
      <c r="G76" s="227"/>
      <c r="H76" s="227"/>
      <c r="I76" s="227"/>
      <c r="J76" s="227"/>
      <c r="K76" s="227"/>
      <c r="L76" s="227"/>
      <c r="M76" s="227"/>
      <c r="N76" s="227"/>
      <c r="O76" s="227">
        <f>$E$76</f>
        <v>0</v>
      </c>
      <c r="P76" s="227">
        <f>$E$76</f>
        <v>0</v>
      </c>
      <c r="Q76" s="227">
        <f>$E$76</f>
        <v>0</v>
      </c>
      <c r="R76" s="121"/>
    </row>
    <row r="77" spans="2:18" s="49" customFormat="1" ht="15" customHeight="1">
      <c r="B77" s="114" t="s">
        <v>389</v>
      </c>
      <c r="C77" s="115" t="s">
        <v>385</v>
      </c>
      <c r="D77" s="356"/>
      <c r="E77" s="119"/>
      <c r="F77" s="227"/>
      <c r="G77" s="227"/>
      <c r="H77" s="227"/>
      <c r="I77" s="227"/>
      <c r="J77" s="227"/>
      <c r="K77" s="227"/>
      <c r="L77" s="227"/>
      <c r="M77" s="227"/>
      <c r="N77" s="227"/>
      <c r="O77" s="227">
        <f>$E$77</f>
        <v>0</v>
      </c>
      <c r="P77" s="227">
        <f>$E$77</f>
        <v>0</v>
      </c>
      <c r="Q77" s="227">
        <f>$E$77</f>
        <v>0</v>
      </c>
      <c r="R77" s="121"/>
    </row>
    <row r="78" spans="2:18" s="49" customFormat="1" ht="15" customHeight="1">
      <c r="B78" s="114" t="s">
        <v>390</v>
      </c>
      <c r="C78" s="115" t="s">
        <v>386</v>
      </c>
      <c r="D78" s="356"/>
      <c r="E78" s="119"/>
      <c r="F78" s="227"/>
      <c r="G78" s="227"/>
      <c r="H78" s="227"/>
      <c r="I78" s="227"/>
      <c r="J78" s="227"/>
      <c r="K78" s="227"/>
      <c r="L78" s="227"/>
      <c r="M78" s="227"/>
      <c r="N78" s="227"/>
      <c r="O78" s="227">
        <f>$E$78</f>
        <v>0</v>
      </c>
      <c r="P78" s="227">
        <f>$E$78</f>
        <v>0</v>
      </c>
      <c r="Q78" s="227">
        <f>$E$78</f>
        <v>0</v>
      </c>
      <c r="R78" s="121"/>
    </row>
    <row r="79" spans="2:18" s="49" customFormat="1" ht="15" customHeight="1">
      <c r="B79" s="114" t="s">
        <v>391</v>
      </c>
      <c r="C79" s="115" t="s">
        <v>387</v>
      </c>
      <c r="D79" s="356"/>
      <c r="E79" s="119"/>
      <c r="F79" s="227"/>
      <c r="G79" s="227"/>
      <c r="H79" s="227"/>
      <c r="I79" s="227"/>
      <c r="J79" s="227"/>
      <c r="K79" s="227"/>
      <c r="L79" s="227"/>
      <c r="M79" s="227"/>
      <c r="N79" s="227"/>
      <c r="O79" s="227">
        <f>$E$79</f>
        <v>0</v>
      </c>
      <c r="P79" s="227">
        <f>$E$79</f>
        <v>0</v>
      </c>
      <c r="Q79" s="227">
        <f>$E$79</f>
        <v>0</v>
      </c>
      <c r="R79" s="121"/>
    </row>
    <row r="80" spans="2:18" s="49" customFormat="1" ht="15" customHeight="1">
      <c r="B80" s="242" t="s">
        <v>398</v>
      </c>
      <c r="C80" s="234" t="s">
        <v>393</v>
      </c>
      <c r="D80" s="357"/>
      <c r="E80" s="119"/>
      <c r="F80" s="354"/>
      <c r="G80" s="354"/>
      <c r="H80" s="354"/>
      <c r="I80" s="354"/>
      <c r="J80" s="354"/>
      <c r="K80" s="354"/>
      <c r="L80" s="354"/>
      <c r="M80" s="354"/>
      <c r="N80" s="354"/>
      <c r="O80" s="227">
        <f>$E$80</f>
        <v>0</v>
      </c>
      <c r="P80" s="227">
        <f>$E$80</f>
        <v>0</v>
      </c>
      <c r="Q80" s="227">
        <f>$E$80</f>
        <v>0</v>
      </c>
      <c r="R80" s="355"/>
    </row>
    <row r="81" spans="2:18" s="49" customFormat="1" ht="15" customHeight="1">
      <c r="B81" s="242" t="s">
        <v>407</v>
      </c>
      <c r="C81" s="234" t="s">
        <v>392</v>
      </c>
      <c r="D81" s="357"/>
      <c r="E81" s="119"/>
      <c r="F81" s="354"/>
      <c r="G81" s="354"/>
      <c r="H81" s="354"/>
      <c r="I81" s="354"/>
      <c r="J81" s="354"/>
      <c r="K81" s="354"/>
      <c r="L81" s="354"/>
      <c r="M81" s="354"/>
      <c r="N81" s="354"/>
      <c r="O81" s="227">
        <f>$E$81</f>
        <v>0</v>
      </c>
      <c r="P81" s="227">
        <f>$E$81</f>
        <v>0</v>
      </c>
      <c r="Q81" s="227">
        <f>$E$81</f>
        <v>0</v>
      </c>
      <c r="R81" s="355"/>
    </row>
    <row r="82" spans="2:18" s="49" customFormat="1" ht="15" customHeight="1">
      <c r="B82" s="242" t="s">
        <v>408</v>
      </c>
      <c r="C82" s="234" t="s">
        <v>394</v>
      </c>
      <c r="D82" s="357"/>
      <c r="E82" s="119"/>
      <c r="F82" s="354"/>
      <c r="G82" s="354"/>
      <c r="H82" s="354"/>
      <c r="I82" s="354"/>
      <c r="J82" s="354"/>
      <c r="K82" s="354"/>
      <c r="L82" s="354"/>
      <c r="M82" s="354"/>
      <c r="N82" s="354"/>
      <c r="O82" s="227">
        <f>$E$82</f>
        <v>0</v>
      </c>
      <c r="P82" s="227">
        <f>$E$82</f>
        <v>0</v>
      </c>
      <c r="Q82" s="227">
        <f>$E$82</f>
        <v>0</v>
      </c>
      <c r="R82" s="355"/>
    </row>
    <row r="83" spans="2:18" s="49" customFormat="1" ht="15" customHeight="1">
      <c r="B83" s="242" t="s">
        <v>409</v>
      </c>
      <c r="C83" s="234" t="s">
        <v>395</v>
      </c>
      <c r="D83" s="357"/>
      <c r="E83" s="119"/>
      <c r="F83" s="354"/>
      <c r="G83" s="354"/>
      <c r="H83" s="354"/>
      <c r="I83" s="354"/>
      <c r="J83" s="354"/>
      <c r="K83" s="354"/>
      <c r="L83" s="354"/>
      <c r="M83" s="354"/>
      <c r="N83" s="354"/>
      <c r="O83" s="227">
        <f>+$E$83</f>
        <v>0</v>
      </c>
      <c r="P83" s="227">
        <f>+$E$83</f>
        <v>0</v>
      </c>
      <c r="Q83" s="227">
        <f>+$E$83</f>
        <v>0</v>
      </c>
      <c r="R83" s="355"/>
    </row>
    <row r="84" spans="2:18" s="49" customFormat="1" ht="15" customHeight="1">
      <c r="B84" s="242" t="s">
        <v>410</v>
      </c>
      <c r="C84" s="234" t="s">
        <v>396</v>
      </c>
      <c r="D84" s="357"/>
      <c r="E84" s="119"/>
      <c r="F84" s="354"/>
      <c r="G84" s="354"/>
      <c r="H84" s="354"/>
      <c r="I84" s="354"/>
      <c r="J84" s="354"/>
      <c r="K84" s="354"/>
      <c r="L84" s="354"/>
      <c r="M84" s="354"/>
      <c r="N84" s="354"/>
      <c r="O84" s="227">
        <f>$E$84</f>
        <v>0</v>
      </c>
      <c r="P84" s="227">
        <f>$E$84</f>
        <v>0</v>
      </c>
      <c r="Q84" s="227">
        <f>$E$84</f>
        <v>0</v>
      </c>
      <c r="R84" s="355"/>
    </row>
    <row r="85" spans="2:18" s="49" customFormat="1" ht="15" customHeight="1">
      <c r="B85" s="352" t="s">
        <v>411</v>
      </c>
      <c r="C85" s="328" t="s">
        <v>397</v>
      </c>
      <c r="D85" s="358"/>
      <c r="E85" s="119"/>
      <c r="F85" s="226"/>
      <c r="G85" s="226"/>
      <c r="H85" s="226"/>
      <c r="I85" s="226"/>
      <c r="J85" s="226"/>
      <c r="K85" s="226"/>
      <c r="L85" s="226"/>
      <c r="M85" s="226"/>
      <c r="N85" s="226"/>
      <c r="O85" s="227">
        <f>$E$85</f>
        <v>0</v>
      </c>
      <c r="P85" s="227">
        <f>$E$85</f>
        <v>0</v>
      </c>
      <c r="Q85" s="227">
        <f>$E$85</f>
        <v>0</v>
      </c>
      <c r="R85" s="353"/>
    </row>
    <row r="86" spans="2:18" s="49" customFormat="1" ht="15" customHeight="1" thickBot="1">
      <c r="B86" s="122" t="s">
        <v>412</v>
      </c>
      <c r="C86" s="123" t="s">
        <v>347</v>
      </c>
      <c r="D86" s="123"/>
      <c r="E86" s="272"/>
      <c r="F86" s="124">
        <f aca="true" t="shared" si="12" ref="F86:N86">(F42*F64+F43*F65+F44*F66+F45*F67+F46*F68+F47*F69/12+F48*F70/12+F49*F71/12+F50*F72/12)/1000</f>
        <v>0</v>
      </c>
      <c r="G86" s="124">
        <f t="shared" si="12"/>
        <v>0</v>
      </c>
      <c r="H86" s="124">
        <f t="shared" si="12"/>
        <v>0</v>
      </c>
      <c r="I86" s="124">
        <f t="shared" si="12"/>
        <v>0</v>
      </c>
      <c r="J86" s="124">
        <f t="shared" si="12"/>
        <v>0</v>
      </c>
      <c r="K86" s="124">
        <f t="shared" si="12"/>
        <v>0</v>
      </c>
      <c r="L86" s="124">
        <f t="shared" si="12"/>
        <v>0</v>
      </c>
      <c r="M86" s="124">
        <f t="shared" si="12"/>
        <v>0</v>
      </c>
      <c r="N86" s="124">
        <f t="shared" si="12"/>
        <v>0</v>
      </c>
      <c r="O86" s="124">
        <f>(O51*O73+O52*O74+O53*O75+O54*O76+O55*O77+O56*O78+O57*O79+O58*O80/12+O59*O81/12+O60*O82/12+O61*O83/12+O62*O84/12+O63*O85/12)/1000</f>
        <v>0</v>
      </c>
      <c r="P86" s="124">
        <f>(P51*P73+P52*P74+P53*P75+P54*P76+P55*P77+P56*P78+P57*P79+P58*P80/12+P59*P81/12+P60*P82/12+P61*P83/12+P62*P84/12+P63*P85/12)/1000</f>
        <v>0</v>
      </c>
      <c r="Q86" s="124">
        <f>(Q51*Q73+Q52*Q74+Q53*Q75+Q54*Q76+Q55*Q77+Q56*Q78+Q57*Q79+Q58*Q80/12+Q59*Q81/12+Q60*Q82/12+Q61*Q83/12+Q62*Q84/12+Q63*Q85/12)/1000</f>
        <v>0</v>
      </c>
      <c r="R86" s="125">
        <f>SUM(F86:Q86)</f>
        <v>0</v>
      </c>
    </row>
    <row r="87" spans="2:18" s="49" customFormat="1" ht="15" customHeight="1" thickTop="1">
      <c r="B87" s="504" t="s">
        <v>504</v>
      </c>
      <c r="C87" s="504"/>
      <c r="D87" s="504"/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</row>
    <row r="88" spans="3:7" ht="15" customHeight="1">
      <c r="C88" s="9"/>
      <c r="D88" s="9"/>
      <c r="E88" s="9"/>
      <c r="F88" s="9"/>
      <c r="G88" s="9"/>
    </row>
    <row r="89" spans="2:18" s="49" customFormat="1" ht="15" customHeight="1">
      <c r="B89" s="483" t="s">
        <v>489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</row>
    <row r="90" spans="2:11" s="49" customFormat="1" ht="15" customHeight="1" thickBot="1">
      <c r="B90" s="389"/>
      <c r="C90" s="389"/>
      <c r="D90" s="389"/>
      <c r="E90" s="389"/>
      <c r="F90" s="389"/>
      <c r="G90" s="389"/>
      <c r="H90" s="389"/>
      <c r="I90" s="389"/>
      <c r="J90" s="389"/>
      <c r="K90" s="389"/>
    </row>
    <row r="91" spans="2:18" s="49" customFormat="1" ht="84" customHeight="1" thickTop="1">
      <c r="B91" s="108" t="s">
        <v>155</v>
      </c>
      <c r="C91" s="201" t="s">
        <v>44</v>
      </c>
      <c r="D91" s="390" t="s">
        <v>379</v>
      </c>
      <c r="E91" s="390"/>
      <c r="F91" s="201" t="s">
        <v>179</v>
      </c>
      <c r="G91" s="201" t="s">
        <v>180</v>
      </c>
      <c r="H91" s="201" t="s">
        <v>88</v>
      </c>
      <c r="I91" s="201" t="s">
        <v>89</v>
      </c>
      <c r="J91" s="201" t="s">
        <v>90</v>
      </c>
      <c r="K91" s="201" t="s">
        <v>91</v>
      </c>
      <c r="L91" s="109" t="s">
        <v>92</v>
      </c>
      <c r="M91" s="109" t="s">
        <v>181</v>
      </c>
      <c r="N91" s="109" t="s">
        <v>182</v>
      </c>
      <c r="O91" s="109" t="s">
        <v>183</v>
      </c>
      <c r="P91" s="109" t="s">
        <v>184</v>
      </c>
      <c r="Q91" s="109" t="s">
        <v>185</v>
      </c>
      <c r="R91" s="387">
        <f>'Naslovna strana'!E18-2</f>
        <v>2013</v>
      </c>
    </row>
    <row r="92" spans="2:18" s="49" customFormat="1" ht="15" customHeight="1">
      <c r="B92" s="110" t="s">
        <v>16</v>
      </c>
      <c r="C92" s="111" t="s">
        <v>317</v>
      </c>
      <c r="D92" s="111"/>
      <c r="E92" s="111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3">
        <f>SUM(F92:Q92)</f>
        <v>0</v>
      </c>
    </row>
    <row r="93" spans="2:18" s="49" customFormat="1" ht="15" customHeight="1">
      <c r="B93" s="114" t="s">
        <v>17</v>
      </c>
      <c r="C93" s="115" t="s">
        <v>338</v>
      </c>
      <c r="D93" s="211"/>
      <c r="E93" s="211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7">
        <f>SUM(F93:Q93)</f>
        <v>0</v>
      </c>
    </row>
    <row r="94" spans="2:18" s="49" customFormat="1" ht="15" customHeight="1">
      <c r="B94" s="114" t="s">
        <v>18</v>
      </c>
      <c r="C94" s="115" t="s">
        <v>319</v>
      </c>
      <c r="D94" s="211"/>
      <c r="E94" s="211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7">
        <f>SUM(F94:Q94)</f>
        <v>0</v>
      </c>
    </row>
    <row r="95" spans="2:18" s="49" customFormat="1" ht="15" customHeight="1">
      <c r="B95" s="114" t="s">
        <v>62</v>
      </c>
      <c r="C95" s="115" t="s">
        <v>320</v>
      </c>
      <c r="D95" s="115"/>
      <c r="E95" s="115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7">
        <f>SUM(F95:Q95)</f>
        <v>0</v>
      </c>
    </row>
    <row r="96" spans="2:18" s="49" customFormat="1" ht="15" customHeight="1">
      <c r="B96" s="114" t="s">
        <v>24</v>
      </c>
      <c r="C96" s="115" t="s">
        <v>321</v>
      </c>
      <c r="D96" s="115"/>
      <c r="E96" s="115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7">
        <f>SUM(F96:Q96)</f>
        <v>0</v>
      </c>
    </row>
    <row r="97" spans="2:18" s="49" customFormat="1" ht="15" customHeight="1">
      <c r="B97" s="114" t="s">
        <v>74</v>
      </c>
      <c r="C97" s="118" t="s">
        <v>339</v>
      </c>
      <c r="D97" s="118"/>
      <c r="E97" s="118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7"/>
    </row>
    <row r="98" spans="2:18" s="49" customFormat="1" ht="15" customHeight="1">
      <c r="B98" s="114" t="s">
        <v>76</v>
      </c>
      <c r="C98" s="118" t="s">
        <v>323</v>
      </c>
      <c r="D98" s="118"/>
      <c r="E98" s="118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7"/>
    </row>
    <row r="99" spans="2:18" s="49" customFormat="1" ht="15" customHeight="1">
      <c r="B99" s="114" t="s">
        <v>87</v>
      </c>
      <c r="C99" s="118" t="s">
        <v>324</v>
      </c>
      <c r="D99" s="118"/>
      <c r="E99" s="118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7"/>
    </row>
    <row r="100" spans="2:18" s="49" customFormat="1" ht="15" customHeight="1">
      <c r="B100" s="114" t="s">
        <v>125</v>
      </c>
      <c r="C100" s="118" t="s">
        <v>325</v>
      </c>
      <c r="D100" s="118"/>
      <c r="E100" s="118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7"/>
    </row>
    <row r="101" spans="2:21" s="49" customFormat="1" ht="15" customHeight="1">
      <c r="B101" s="114" t="s">
        <v>135</v>
      </c>
      <c r="C101" s="115" t="s">
        <v>340</v>
      </c>
      <c r="D101" s="212"/>
      <c r="E101" s="349"/>
      <c r="F101" s="214">
        <f>$D$101</f>
        <v>0</v>
      </c>
      <c r="G101" s="214">
        <f aca="true" t="shared" si="13" ref="G101:Q101">$D$101</f>
        <v>0</v>
      </c>
      <c r="H101" s="214">
        <f t="shared" si="13"/>
        <v>0</v>
      </c>
      <c r="I101" s="214">
        <f t="shared" si="13"/>
        <v>0</v>
      </c>
      <c r="J101" s="214">
        <f t="shared" si="13"/>
        <v>0</v>
      </c>
      <c r="K101" s="214">
        <f t="shared" si="13"/>
        <v>0</v>
      </c>
      <c r="L101" s="214">
        <f t="shared" si="13"/>
        <v>0</v>
      </c>
      <c r="M101" s="214">
        <f t="shared" si="13"/>
        <v>0</v>
      </c>
      <c r="N101" s="214">
        <f t="shared" si="13"/>
        <v>0</v>
      </c>
      <c r="O101" s="214">
        <f t="shared" si="13"/>
        <v>0</v>
      </c>
      <c r="P101" s="214">
        <f t="shared" si="13"/>
        <v>0</v>
      </c>
      <c r="Q101" s="214">
        <f t="shared" si="13"/>
        <v>0</v>
      </c>
      <c r="R101" s="117"/>
      <c r="U101" s="361"/>
    </row>
    <row r="102" spans="2:18" s="49" customFormat="1" ht="15" customHeight="1">
      <c r="B102" s="114" t="s">
        <v>136</v>
      </c>
      <c r="C102" s="115" t="s">
        <v>341</v>
      </c>
      <c r="D102" s="212"/>
      <c r="E102" s="349"/>
      <c r="F102" s="214">
        <f>$D$102</f>
        <v>0</v>
      </c>
      <c r="G102" s="214">
        <f aca="true" t="shared" si="14" ref="G102:Q102">$D$102</f>
        <v>0</v>
      </c>
      <c r="H102" s="214">
        <f t="shared" si="14"/>
        <v>0</v>
      </c>
      <c r="I102" s="214">
        <f t="shared" si="14"/>
        <v>0</v>
      </c>
      <c r="J102" s="214">
        <f t="shared" si="14"/>
        <v>0</v>
      </c>
      <c r="K102" s="214">
        <f t="shared" si="14"/>
        <v>0</v>
      </c>
      <c r="L102" s="214">
        <f t="shared" si="14"/>
        <v>0</v>
      </c>
      <c r="M102" s="214">
        <f t="shared" si="14"/>
        <v>0</v>
      </c>
      <c r="N102" s="214">
        <f t="shared" si="14"/>
        <v>0</v>
      </c>
      <c r="O102" s="214">
        <f t="shared" si="14"/>
        <v>0</v>
      </c>
      <c r="P102" s="214">
        <f t="shared" si="14"/>
        <v>0</v>
      </c>
      <c r="Q102" s="214">
        <f t="shared" si="14"/>
        <v>0</v>
      </c>
      <c r="R102" s="117"/>
    </row>
    <row r="103" spans="2:18" s="49" customFormat="1" ht="15" customHeight="1">
      <c r="B103" s="114" t="s">
        <v>137</v>
      </c>
      <c r="C103" s="115" t="s">
        <v>331</v>
      </c>
      <c r="D103" s="119"/>
      <c r="E103" s="349"/>
      <c r="F103" s="214">
        <f>$D$103</f>
        <v>0</v>
      </c>
      <c r="G103" s="214">
        <f aca="true" t="shared" si="15" ref="G103:Q103">$D$103</f>
        <v>0</v>
      </c>
      <c r="H103" s="214">
        <f t="shared" si="15"/>
        <v>0</v>
      </c>
      <c r="I103" s="214">
        <f t="shared" si="15"/>
        <v>0</v>
      </c>
      <c r="J103" s="214">
        <f t="shared" si="15"/>
        <v>0</v>
      </c>
      <c r="K103" s="214">
        <f t="shared" si="15"/>
        <v>0</v>
      </c>
      <c r="L103" s="214">
        <f t="shared" si="15"/>
        <v>0</v>
      </c>
      <c r="M103" s="214">
        <f t="shared" si="15"/>
        <v>0</v>
      </c>
      <c r="N103" s="214">
        <f t="shared" si="15"/>
        <v>0</v>
      </c>
      <c r="O103" s="214">
        <f t="shared" si="15"/>
        <v>0</v>
      </c>
      <c r="P103" s="214">
        <f t="shared" si="15"/>
        <v>0</v>
      </c>
      <c r="Q103" s="214">
        <f t="shared" si="15"/>
        <v>0</v>
      </c>
      <c r="R103" s="121"/>
    </row>
    <row r="104" spans="2:18" s="49" customFormat="1" ht="15" customHeight="1">
      <c r="B104" s="114" t="s">
        <v>253</v>
      </c>
      <c r="C104" s="115" t="s">
        <v>342</v>
      </c>
      <c r="D104" s="119"/>
      <c r="E104" s="349"/>
      <c r="F104" s="214">
        <f>$D$104</f>
        <v>0</v>
      </c>
      <c r="G104" s="214">
        <f aca="true" t="shared" si="16" ref="G104:Q104">$D$104</f>
        <v>0</v>
      </c>
      <c r="H104" s="214">
        <f t="shared" si="16"/>
        <v>0</v>
      </c>
      <c r="I104" s="214">
        <f t="shared" si="16"/>
        <v>0</v>
      </c>
      <c r="J104" s="214">
        <f t="shared" si="16"/>
        <v>0</v>
      </c>
      <c r="K104" s="214">
        <f t="shared" si="16"/>
        <v>0</v>
      </c>
      <c r="L104" s="214">
        <f t="shared" si="16"/>
        <v>0</v>
      </c>
      <c r="M104" s="214">
        <f t="shared" si="16"/>
        <v>0</v>
      </c>
      <c r="N104" s="214">
        <f t="shared" si="16"/>
        <v>0</v>
      </c>
      <c r="O104" s="214">
        <f t="shared" si="16"/>
        <v>0</v>
      </c>
      <c r="P104" s="214">
        <f t="shared" si="16"/>
        <v>0</v>
      </c>
      <c r="Q104" s="214">
        <f t="shared" si="16"/>
        <v>0</v>
      </c>
      <c r="R104" s="121"/>
    </row>
    <row r="105" spans="2:18" s="49" customFormat="1" ht="15" customHeight="1">
      <c r="B105" s="114" t="s">
        <v>254</v>
      </c>
      <c r="C105" s="115" t="s">
        <v>343</v>
      </c>
      <c r="D105" s="119"/>
      <c r="E105" s="349"/>
      <c r="F105" s="214">
        <f>$D$105</f>
        <v>0</v>
      </c>
      <c r="G105" s="214">
        <f aca="true" t="shared" si="17" ref="G105:Q105">$D$105</f>
        <v>0</v>
      </c>
      <c r="H105" s="214">
        <f t="shared" si="17"/>
        <v>0</v>
      </c>
      <c r="I105" s="214">
        <f t="shared" si="17"/>
        <v>0</v>
      </c>
      <c r="J105" s="214">
        <f t="shared" si="17"/>
        <v>0</v>
      </c>
      <c r="K105" s="214">
        <f t="shared" si="17"/>
        <v>0</v>
      </c>
      <c r="L105" s="214">
        <f t="shared" si="17"/>
        <v>0</v>
      </c>
      <c r="M105" s="214">
        <f t="shared" si="17"/>
        <v>0</v>
      </c>
      <c r="N105" s="214">
        <f t="shared" si="17"/>
        <v>0</v>
      </c>
      <c r="O105" s="214">
        <f t="shared" si="17"/>
        <v>0</v>
      </c>
      <c r="P105" s="214">
        <f t="shared" si="17"/>
        <v>0</v>
      </c>
      <c r="Q105" s="214">
        <f t="shared" si="17"/>
        <v>0</v>
      </c>
      <c r="R105" s="121"/>
    </row>
    <row r="106" spans="2:18" s="49" customFormat="1" ht="15" customHeight="1">
      <c r="B106" s="114" t="s">
        <v>255</v>
      </c>
      <c r="C106" s="115" t="s">
        <v>344</v>
      </c>
      <c r="D106" s="119"/>
      <c r="E106" s="349"/>
      <c r="F106" s="214">
        <f>$D$106</f>
        <v>0</v>
      </c>
      <c r="G106" s="214">
        <f aca="true" t="shared" si="18" ref="G106:Q106">$D$106</f>
        <v>0</v>
      </c>
      <c r="H106" s="214">
        <f t="shared" si="18"/>
        <v>0</v>
      </c>
      <c r="I106" s="214">
        <f t="shared" si="18"/>
        <v>0</v>
      </c>
      <c r="J106" s="214">
        <f t="shared" si="18"/>
        <v>0</v>
      </c>
      <c r="K106" s="214">
        <f t="shared" si="18"/>
        <v>0</v>
      </c>
      <c r="L106" s="214">
        <f t="shared" si="18"/>
        <v>0</v>
      </c>
      <c r="M106" s="214">
        <f t="shared" si="18"/>
        <v>0</v>
      </c>
      <c r="N106" s="214">
        <f t="shared" si="18"/>
        <v>0</v>
      </c>
      <c r="O106" s="214">
        <f t="shared" si="18"/>
        <v>0</v>
      </c>
      <c r="P106" s="214">
        <f t="shared" si="18"/>
        <v>0</v>
      </c>
      <c r="Q106" s="214">
        <f t="shared" si="18"/>
        <v>0</v>
      </c>
      <c r="R106" s="121"/>
    </row>
    <row r="107" spans="2:18" s="49" customFormat="1" ht="15" customHeight="1">
      <c r="B107" s="114" t="s">
        <v>256</v>
      </c>
      <c r="C107" s="115" t="s">
        <v>287</v>
      </c>
      <c r="D107" s="119"/>
      <c r="E107" s="349"/>
      <c r="F107" s="214">
        <f>$D$107</f>
        <v>0</v>
      </c>
      <c r="G107" s="214">
        <f aca="true" t="shared" si="19" ref="G107:Q107">$D$107</f>
        <v>0</v>
      </c>
      <c r="H107" s="214">
        <f t="shared" si="19"/>
        <v>0</v>
      </c>
      <c r="I107" s="214">
        <f t="shared" si="19"/>
        <v>0</v>
      </c>
      <c r="J107" s="214">
        <f t="shared" si="19"/>
        <v>0</v>
      </c>
      <c r="K107" s="214">
        <f t="shared" si="19"/>
        <v>0</v>
      </c>
      <c r="L107" s="214">
        <f t="shared" si="19"/>
        <v>0</v>
      </c>
      <c r="M107" s="214">
        <f t="shared" si="19"/>
        <v>0</v>
      </c>
      <c r="N107" s="214">
        <f t="shared" si="19"/>
        <v>0</v>
      </c>
      <c r="O107" s="214">
        <f t="shared" si="19"/>
        <v>0</v>
      </c>
      <c r="P107" s="214">
        <f t="shared" si="19"/>
        <v>0</v>
      </c>
      <c r="Q107" s="214">
        <f t="shared" si="19"/>
        <v>0</v>
      </c>
      <c r="R107" s="121"/>
    </row>
    <row r="108" spans="2:18" s="49" customFormat="1" ht="15" customHeight="1">
      <c r="B108" s="114" t="s">
        <v>257</v>
      </c>
      <c r="C108" s="115" t="s">
        <v>345</v>
      </c>
      <c r="D108" s="119"/>
      <c r="E108" s="349"/>
      <c r="F108" s="227">
        <f>$D$108</f>
        <v>0</v>
      </c>
      <c r="G108" s="227">
        <f aca="true" t="shared" si="20" ref="G108:Q108">$D$108</f>
        <v>0</v>
      </c>
      <c r="H108" s="227">
        <f t="shared" si="20"/>
        <v>0</v>
      </c>
      <c r="I108" s="227">
        <f t="shared" si="20"/>
        <v>0</v>
      </c>
      <c r="J108" s="227">
        <f t="shared" si="20"/>
        <v>0</v>
      </c>
      <c r="K108" s="227">
        <f t="shared" si="20"/>
        <v>0</v>
      </c>
      <c r="L108" s="227">
        <f t="shared" si="20"/>
        <v>0</v>
      </c>
      <c r="M108" s="227">
        <f t="shared" si="20"/>
        <v>0</v>
      </c>
      <c r="N108" s="227">
        <f t="shared" si="20"/>
        <v>0</v>
      </c>
      <c r="O108" s="227">
        <f t="shared" si="20"/>
        <v>0</v>
      </c>
      <c r="P108" s="227">
        <f t="shared" si="20"/>
        <v>0</v>
      </c>
      <c r="Q108" s="227">
        <f t="shared" si="20"/>
        <v>0</v>
      </c>
      <c r="R108" s="121"/>
    </row>
    <row r="109" spans="2:18" s="49" customFormat="1" ht="15" customHeight="1">
      <c r="B109" s="215" t="s">
        <v>258</v>
      </c>
      <c r="C109" s="115" t="s">
        <v>346</v>
      </c>
      <c r="D109" s="119"/>
      <c r="E109" s="349"/>
      <c r="F109" s="226">
        <f>$D$109</f>
        <v>0</v>
      </c>
      <c r="G109" s="226">
        <f aca="true" t="shared" si="21" ref="G109:Q109">$D$109</f>
        <v>0</v>
      </c>
      <c r="H109" s="226">
        <f t="shared" si="21"/>
        <v>0</v>
      </c>
      <c r="I109" s="226">
        <f t="shared" si="21"/>
        <v>0</v>
      </c>
      <c r="J109" s="226">
        <f t="shared" si="21"/>
        <v>0</v>
      </c>
      <c r="K109" s="226">
        <f t="shared" si="21"/>
        <v>0</v>
      </c>
      <c r="L109" s="226">
        <f t="shared" si="21"/>
        <v>0</v>
      </c>
      <c r="M109" s="226">
        <f t="shared" si="21"/>
        <v>0</v>
      </c>
      <c r="N109" s="226">
        <f t="shared" si="21"/>
        <v>0</v>
      </c>
      <c r="O109" s="226">
        <f t="shared" si="21"/>
        <v>0</v>
      </c>
      <c r="P109" s="226">
        <f t="shared" si="21"/>
        <v>0</v>
      </c>
      <c r="Q109" s="226">
        <f t="shared" si="21"/>
        <v>0</v>
      </c>
      <c r="R109" s="216"/>
    </row>
    <row r="110" spans="2:18" s="49" customFormat="1" ht="15" customHeight="1">
      <c r="B110" s="217" t="s">
        <v>259</v>
      </c>
      <c r="C110" s="218" t="s">
        <v>347</v>
      </c>
      <c r="D110" s="218"/>
      <c r="E110" s="218"/>
      <c r="F110" s="219">
        <f>(F92*F101+F93*F102+F94*F103+F95*F104+F96*F105+F97*F106/12+F98*F107/12+F99*F108/12+F100*F109/12)/1000</f>
        <v>0</v>
      </c>
      <c r="G110" s="219">
        <f aca="true" t="shared" si="22" ref="G110:Q110">(G92*G101+G93*G102+G94*G103+G95*G104+G96*G105+G97*G106/12+G98*G107/12+G99*G108/12+G100*G109/12)/1000</f>
        <v>0</v>
      </c>
      <c r="H110" s="219">
        <f t="shared" si="22"/>
        <v>0</v>
      </c>
      <c r="I110" s="219">
        <f t="shared" si="22"/>
        <v>0</v>
      </c>
      <c r="J110" s="219">
        <f t="shared" si="22"/>
        <v>0</v>
      </c>
      <c r="K110" s="219">
        <f t="shared" si="22"/>
        <v>0</v>
      </c>
      <c r="L110" s="219">
        <f t="shared" si="22"/>
        <v>0</v>
      </c>
      <c r="M110" s="219">
        <f t="shared" si="22"/>
        <v>0</v>
      </c>
      <c r="N110" s="219">
        <f t="shared" si="22"/>
        <v>0</v>
      </c>
      <c r="O110" s="219">
        <f t="shared" si="22"/>
        <v>0</v>
      </c>
      <c r="P110" s="219">
        <f t="shared" si="22"/>
        <v>0</v>
      </c>
      <c r="Q110" s="219">
        <f t="shared" si="22"/>
        <v>0</v>
      </c>
      <c r="R110" s="210">
        <f>SUM(F110:Q110)</f>
        <v>0</v>
      </c>
    </row>
    <row r="111" spans="2:18" s="271" customFormat="1" ht="26.25" customHeight="1">
      <c r="B111" s="275" t="s">
        <v>262</v>
      </c>
      <c r="C111" s="274" t="s">
        <v>349</v>
      </c>
      <c r="D111" s="274"/>
      <c r="E111" s="274"/>
      <c r="F111" s="276"/>
      <c r="G111" s="276"/>
      <c r="H111" s="276"/>
      <c r="I111" s="276"/>
      <c r="J111" s="276"/>
      <c r="K111" s="276"/>
      <c r="L111" s="276"/>
      <c r="M111" s="276"/>
      <c r="N111" s="359"/>
      <c r="O111" s="359"/>
      <c r="P111" s="359"/>
      <c r="Q111" s="359"/>
      <c r="R111" s="277">
        <f>SUM(F111:M111)</f>
        <v>0</v>
      </c>
    </row>
    <row r="112" spans="2:18" s="49" customFormat="1" ht="15" customHeight="1">
      <c r="B112" s="114" t="s">
        <v>263</v>
      </c>
      <c r="C112" s="115" t="s">
        <v>260</v>
      </c>
      <c r="D112" s="115"/>
      <c r="E112" s="115"/>
      <c r="F112" s="116"/>
      <c r="G112" s="116"/>
      <c r="H112" s="116"/>
      <c r="I112" s="116"/>
      <c r="J112" s="116"/>
      <c r="K112" s="116"/>
      <c r="L112" s="116"/>
      <c r="M112" s="116"/>
      <c r="N112" s="351"/>
      <c r="O112" s="351"/>
      <c r="P112" s="351"/>
      <c r="Q112" s="351"/>
      <c r="R112" s="360">
        <f>SUM(F112:M112)</f>
        <v>0</v>
      </c>
    </row>
    <row r="113" spans="2:22" s="49" customFormat="1" ht="15" customHeight="1">
      <c r="B113" s="224" t="s">
        <v>264</v>
      </c>
      <c r="C113" s="225" t="s">
        <v>266</v>
      </c>
      <c r="D113" s="225"/>
      <c r="E113" s="225"/>
      <c r="F113" s="496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8"/>
      <c r="R113" s="273">
        <f>IF(R111=0,0,(IF((SUM(F92:M96)&lt;R111),(R112*(SUM(F92:M96)/R111/1000)),(R112/1000))))</f>
        <v>0</v>
      </c>
      <c r="V113" s="49">
        <f>IF(V111=0,0,(IF(((sumF92:M96)&lt;V111),(V112*((V92+V93+V94+V95+V96)/V111/1000)),(V112/1000))))</f>
        <v>0</v>
      </c>
    </row>
    <row r="114" spans="2:18" s="49" customFormat="1" ht="31.5" customHeight="1" thickBot="1">
      <c r="B114" s="220" t="s">
        <v>265</v>
      </c>
      <c r="C114" s="221" t="s">
        <v>261</v>
      </c>
      <c r="D114" s="222"/>
      <c r="E114" s="222"/>
      <c r="F114" s="499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1"/>
      <c r="R114" s="223">
        <f>R110+R113</f>
        <v>0</v>
      </c>
    </row>
    <row r="115" spans="2:18" s="49" customFormat="1" ht="15" customHeight="1" thickTop="1">
      <c r="B115" s="504" t="s">
        <v>503</v>
      </c>
      <c r="C115" s="504"/>
      <c r="D115" s="504"/>
      <c r="E115" s="504"/>
      <c r="F115" s="504"/>
      <c r="G115" s="504"/>
      <c r="H115" s="504"/>
      <c r="I115" s="504"/>
      <c r="J115" s="504"/>
      <c r="K115" s="504"/>
      <c r="L115" s="504"/>
      <c r="M115" s="504"/>
      <c r="N115" s="504"/>
      <c r="O115" s="504"/>
      <c r="P115" s="504"/>
      <c r="Q115" s="504"/>
      <c r="R115" s="504"/>
    </row>
    <row r="116" spans="3:7" ht="15" customHeight="1">
      <c r="C116" s="9"/>
      <c r="D116" s="9"/>
      <c r="E116" s="9"/>
      <c r="F116" s="9"/>
      <c r="G116" s="9"/>
    </row>
    <row r="117" spans="3:7" ht="15" customHeight="1">
      <c r="C117" s="9"/>
      <c r="D117" s="9"/>
      <c r="E117" s="9"/>
      <c r="F117" s="9"/>
      <c r="G117" s="9"/>
    </row>
    <row r="118" spans="3:7" ht="15" customHeight="1">
      <c r="C118" s="9"/>
      <c r="D118" s="9"/>
      <c r="E118" s="9"/>
      <c r="F118" s="9"/>
      <c r="G118" s="9"/>
    </row>
    <row r="119" spans="3:7" ht="15" customHeight="1">
      <c r="C119" s="9"/>
      <c r="D119" s="9"/>
      <c r="E119" s="9"/>
      <c r="F119" s="9"/>
      <c r="G119" s="9"/>
    </row>
    <row r="120" spans="3:7" ht="15" customHeight="1">
      <c r="C120" s="9"/>
      <c r="D120" s="9"/>
      <c r="E120" s="9"/>
      <c r="F120" s="9"/>
      <c r="G120" s="9"/>
    </row>
    <row r="121" spans="3:7" ht="15" customHeight="1">
      <c r="C121" s="9"/>
      <c r="D121" s="9"/>
      <c r="E121" s="9"/>
      <c r="F121" s="9"/>
      <c r="G121" s="9"/>
    </row>
    <row r="122" spans="3:7" ht="15" customHeight="1">
      <c r="C122" s="9"/>
      <c r="D122" s="9"/>
      <c r="E122" s="9"/>
      <c r="F122" s="9"/>
      <c r="G122" s="9"/>
    </row>
    <row r="123" spans="3:7" ht="15" customHeight="1">
      <c r="C123" s="9"/>
      <c r="D123" s="9"/>
      <c r="E123" s="9"/>
      <c r="F123" s="9"/>
      <c r="G123" s="9"/>
    </row>
    <row r="124" spans="3:7" ht="15" customHeight="1">
      <c r="C124" s="9"/>
      <c r="D124" s="9"/>
      <c r="E124" s="9"/>
      <c r="F124" s="9"/>
      <c r="G124" s="9"/>
    </row>
    <row r="125" spans="3:7" ht="15" customHeight="1">
      <c r="C125" s="9"/>
      <c r="D125" s="9"/>
      <c r="E125" s="9"/>
      <c r="F125" s="9"/>
      <c r="G125" s="9"/>
    </row>
    <row r="126" spans="3:7" ht="15" customHeight="1">
      <c r="C126" s="9"/>
      <c r="D126" s="9"/>
      <c r="E126" s="9"/>
      <c r="F126" s="9"/>
      <c r="G126" s="9"/>
    </row>
    <row r="127" spans="3:7" ht="15" customHeight="1">
      <c r="C127" s="9"/>
      <c r="D127" s="9"/>
      <c r="E127" s="9"/>
      <c r="F127" s="9"/>
      <c r="G127" s="9"/>
    </row>
    <row r="128" spans="3:7" ht="15" customHeight="1">
      <c r="C128" s="9"/>
      <c r="D128" s="9"/>
      <c r="E128" s="9"/>
      <c r="F128" s="9"/>
      <c r="G128" s="9"/>
    </row>
    <row r="129" spans="3:7" ht="15" customHeight="1">
      <c r="C129" s="9"/>
      <c r="D129" s="9"/>
      <c r="E129" s="9"/>
      <c r="F129" s="9"/>
      <c r="G129" s="9"/>
    </row>
    <row r="130" spans="3:7" ht="15" customHeight="1">
      <c r="C130" s="9"/>
      <c r="D130" s="9"/>
      <c r="E130" s="9"/>
      <c r="F130" s="9"/>
      <c r="G130" s="9"/>
    </row>
    <row r="131" spans="3:7" ht="15" customHeight="1">
      <c r="C131" s="9"/>
      <c r="D131" s="9"/>
      <c r="E131" s="9"/>
      <c r="F131" s="9"/>
      <c r="G131" s="9"/>
    </row>
    <row r="132" spans="3:7" ht="15" customHeight="1">
      <c r="C132" s="9"/>
      <c r="D132" s="9"/>
      <c r="E132" s="9"/>
      <c r="F132" s="9"/>
      <c r="G132" s="9"/>
    </row>
    <row r="133" spans="3:7" ht="15" customHeight="1">
      <c r="C133" s="9"/>
      <c r="D133" s="9"/>
      <c r="E133" s="9"/>
      <c r="F133" s="9"/>
      <c r="G133" s="9"/>
    </row>
    <row r="134" spans="3:7" ht="15" customHeight="1">
      <c r="C134" s="9"/>
      <c r="D134" s="9"/>
      <c r="E134" s="9"/>
      <c r="F134" s="9"/>
      <c r="G134" s="9"/>
    </row>
    <row r="135" spans="3:7" ht="15" customHeight="1">
      <c r="C135" s="9"/>
      <c r="D135" s="9"/>
      <c r="E135" s="9"/>
      <c r="F135" s="9"/>
      <c r="G135" s="9"/>
    </row>
    <row r="136" spans="3:7" ht="15" customHeight="1">
      <c r="C136" s="9"/>
      <c r="D136" s="9"/>
      <c r="E136" s="9"/>
      <c r="F136" s="9"/>
      <c r="G136" s="9"/>
    </row>
    <row r="137" spans="3:7" ht="15" customHeight="1">
      <c r="C137" s="9"/>
      <c r="D137" s="9"/>
      <c r="E137" s="9"/>
      <c r="F137" s="9"/>
      <c r="G137" s="9"/>
    </row>
    <row r="138" spans="3:7" ht="15" customHeight="1">
      <c r="C138" s="9"/>
      <c r="D138" s="9"/>
      <c r="E138" s="9"/>
      <c r="F138" s="9"/>
      <c r="G138" s="9"/>
    </row>
    <row r="139" spans="3:7" ht="15" customHeight="1">
      <c r="C139" s="9"/>
      <c r="D139" s="9"/>
      <c r="E139" s="9"/>
      <c r="F139" s="9"/>
      <c r="G139" s="9"/>
    </row>
    <row r="140" spans="3:7" ht="15" customHeight="1">
      <c r="C140" s="9"/>
      <c r="D140" s="9"/>
      <c r="E140" s="9"/>
      <c r="F140" s="9"/>
      <c r="G140" s="9"/>
    </row>
    <row r="141" spans="3:7" ht="15" customHeight="1">
      <c r="C141" s="9"/>
      <c r="D141" s="9"/>
      <c r="E141" s="9"/>
      <c r="F141" s="9"/>
      <c r="G141" s="9"/>
    </row>
    <row r="142" spans="3:7" ht="15" customHeight="1">
      <c r="C142" s="9"/>
      <c r="D142" s="9"/>
      <c r="E142" s="9"/>
      <c r="F142" s="9"/>
      <c r="G142" s="9"/>
    </row>
    <row r="143" spans="3:7" ht="15" customHeight="1">
      <c r="C143" s="9"/>
      <c r="D143" s="9"/>
      <c r="E143" s="9"/>
      <c r="F143" s="9"/>
      <c r="G143" s="9"/>
    </row>
    <row r="144" spans="3:7" ht="15" customHeight="1">
      <c r="C144" s="9"/>
      <c r="D144" s="9"/>
      <c r="E144" s="9"/>
      <c r="F144" s="9"/>
      <c r="G144" s="9"/>
    </row>
    <row r="145" spans="3:7" ht="15" customHeight="1">
      <c r="C145" s="9"/>
      <c r="D145" s="9"/>
      <c r="E145" s="9"/>
      <c r="F145" s="9"/>
      <c r="G145" s="9"/>
    </row>
    <row r="146" spans="3:7" ht="15" customHeight="1">
      <c r="C146" s="9"/>
      <c r="D146" s="9"/>
      <c r="E146" s="9"/>
      <c r="F146" s="9"/>
      <c r="G146" s="9"/>
    </row>
    <row r="147" spans="3:7" ht="15" customHeight="1">
      <c r="C147" s="9"/>
      <c r="D147" s="9"/>
      <c r="E147" s="9"/>
      <c r="F147" s="9"/>
      <c r="G147" s="9"/>
    </row>
    <row r="148" spans="3:7" ht="15" customHeight="1">
      <c r="C148" s="9"/>
      <c r="D148" s="9"/>
      <c r="E148" s="9"/>
      <c r="F148" s="9"/>
      <c r="G148" s="9"/>
    </row>
    <row r="149" spans="3:7" ht="15" customHeight="1">
      <c r="C149" s="9"/>
      <c r="D149" s="9"/>
      <c r="E149" s="9"/>
      <c r="F149" s="9"/>
      <c r="G149" s="9"/>
    </row>
    <row r="150" spans="3:7" ht="15" customHeight="1">
      <c r="C150" s="9"/>
      <c r="D150" s="9"/>
      <c r="E150" s="9"/>
      <c r="F150" s="9"/>
      <c r="G150" s="9"/>
    </row>
    <row r="151" spans="3:7" ht="15" customHeight="1">
      <c r="C151" s="9"/>
      <c r="D151" s="9"/>
      <c r="E151" s="9"/>
      <c r="F151" s="9"/>
      <c r="G151" s="9"/>
    </row>
    <row r="152" spans="3:7" ht="15" customHeight="1">
      <c r="C152" s="9"/>
      <c r="D152" s="9"/>
      <c r="E152" s="9"/>
      <c r="F152" s="9"/>
      <c r="G152" s="9"/>
    </row>
    <row r="153" spans="3:7" ht="15" customHeight="1">
      <c r="C153" s="9"/>
      <c r="D153" s="9"/>
      <c r="E153" s="9"/>
      <c r="F153" s="9"/>
      <c r="G153" s="9"/>
    </row>
    <row r="154" spans="3:7" ht="15" customHeight="1">
      <c r="C154" s="9"/>
      <c r="D154" s="9"/>
      <c r="E154" s="9"/>
      <c r="F154" s="9"/>
      <c r="G154" s="9"/>
    </row>
    <row r="155" spans="3:7" ht="15" customHeight="1">
      <c r="C155" s="9"/>
      <c r="D155" s="9"/>
      <c r="E155" s="9"/>
      <c r="F155" s="9"/>
      <c r="G155" s="9"/>
    </row>
    <row r="156" spans="3:7" ht="15" customHeight="1">
      <c r="C156" s="9"/>
      <c r="D156" s="9"/>
      <c r="E156" s="9"/>
      <c r="F156" s="9"/>
      <c r="G156" s="9"/>
    </row>
    <row r="157" spans="3:7" ht="15" customHeight="1">
      <c r="C157" s="9"/>
      <c r="D157" s="9"/>
      <c r="E157" s="9"/>
      <c r="F157" s="9"/>
      <c r="G157" s="9"/>
    </row>
    <row r="158" spans="3:7" ht="15" customHeight="1">
      <c r="C158" s="9"/>
      <c r="D158" s="9"/>
      <c r="E158" s="9"/>
      <c r="F158" s="9"/>
      <c r="G158" s="9"/>
    </row>
    <row r="159" spans="3:7" ht="15" customHeight="1">
      <c r="C159" s="9"/>
      <c r="D159" s="9"/>
      <c r="E159" s="9"/>
      <c r="F159" s="9"/>
      <c r="G159" s="9"/>
    </row>
    <row r="160" spans="3:7" ht="15" customHeight="1">
      <c r="C160" s="9"/>
      <c r="D160" s="9"/>
      <c r="E160" s="9"/>
      <c r="F160" s="9"/>
      <c r="G160" s="9"/>
    </row>
    <row r="161" spans="3:7" ht="15" customHeight="1">
      <c r="C161" s="9"/>
      <c r="D161" s="9"/>
      <c r="E161" s="9"/>
      <c r="F161" s="9"/>
      <c r="G161" s="9"/>
    </row>
    <row r="162" spans="3:7" ht="15" customHeight="1">
      <c r="C162" s="9"/>
      <c r="D162" s="9"/>
      <c r="E162" s="9"/>
      <c r="F162" s="9"/>
      <c r="G162" s="9"/>
    </row>
    <row r="163" spans="3:7" ht="15" customHeight="1">
      <c r="C163" s="9"/>
      <c r="D163" s="9"/>
      <c r="E163" s="9"/>
      <c r="F163" s="9"/>
      <c r="G163" s="9"/>
    </row>
    <row r="164" spans="3:7" ht="15" customHeight="1">
      <c r="C164" s="9"/>
      <c r="D164" s="9"/>
      <c r="E164" s="9"/>
      <c r="F164" s="9"/>
      <c r="G164" s="9"/>
    </row>
    <row r="165" spans="3:7" ht="15" customHeight="1">
      <c r="C165" s="9"/>
      <c r="D165" s="9"/>
      <c r="E165" s="9"/>
      <c r="F165" s="9"/>
      <c r="G165" s="9"/>
    </row>
    <row r="166" spans="3:7" ht="15" customHeight="1">
      <c r="C166" s="9"/>
      <c r="D166" s="9"/>
      <c r="E166" s="9"/>
      <c r="F166" s="9"/>
      <c r="G166" s="9"/>
    </row>
    <row r="167" spans="3:7" ht="15" customHeight="1">
      <c r="C167" s="9"/>
      <c r="D167" s="9"/>
      <c r="E167" s="9"/>
      <c r="F167" s="9"/>
      <c r="G167" s="9"/>
    </row>
    <row r="168" spans="3:7" ht="15" customHeight="1">
      <c r="C168" s="9"/>
      <c r="D168" s="9"/>
      <c r="E168" s="9"/>
      <c r="F168" s="9"/>
      <c r="G168" s="9"/>
    </row>
    <row r="169" spans="3:7" ht="15" customHeight="1">
      <c r="C169" s="9"/>
      <c r="D169" s="9"/>
      <c r="E169" s="9"/>
      <c r="F169" s="9"/>
      <c r="G169" s="9"/>
    </row>
    <row r="170" spans="3:7" ht="15" customHeight="1">
      <c r="C170" s="9"/>
      <c r="D170" s="9"/>
      <c r="E170" s="9"/>
      <c r="F170" s="9"/>
      <c r="G170" s="9"/>
    </row>
    <row r="171" spans="3:7" ht="15" customHeight="1">
      <c r="C171" s="9"/>
      <c r="D171" s="9"/>
      <c r="E171" s="9"/>
      <c r="F171" s="9"/>
      <c r="G171" s="9"/>
    </row>
    <row r="172" spans="3:7" ht="15" customHeight="1">
      <c r="C172" s="9"/>
      <c r="D172" s="9"/>
      <c r="E172" s="9"/>
      <c r="F172" s="9"/>
      <c r="G172" s="9"/>
    </row>
    <row r="173" spans="3:7" ht="15" customHeight="1">
      <c r="C173" s="9"/>
      <c r="D173" s="9"/>
      <c r="E173" s="9"/>
      <c r="F173" s="9"/>
      <c r="G173" s="9"/>
    </row>
    <row r="174" spans="3:7" ht="15" customHeight="1">
      <c r="C174" s="9"/>
      <c r="D174" s="9"/>
      <c r="E174" s="9"/>
      <c r="F174" s="9"/>
      <c r="G174" s="9"/>
    </row>
    <row r="175" spans="3:7" ht="15" customHeight="1">
      <c r="C175" s="9"/>
      <c r="D175" s="9"/>
      <c r="E175" s="9"/>
      <c r="F175" s="9"/>
      <c r="G175" s="9"/>
    </row>
    <row r="176" spans="3:7" ht="15" customHeight="1">
      <c r="C176" s="9"/>
      <c r="D176" s="9"/>
      <c r="E176" s="9"/>
      <c r="F176" s="9"/>
      <c r="G176" s="9"/>
    </row>
    <row r="177" spans="3:7" ht="15" customHeight="1">
      <c r="C177" s="9"/>
      <c r="D177" s="9"/>
      <c r="E177" s="9"/>
      <c r="F177" s="9"/>
      <c r="G177" s="9"/>
    </row>
    <row r="178" spans="3:7" ht="15" customHeight="1">
      <c r="C178" s="9"/>
      <c r="D178" s="9"/>
      <c r="E178" s="9"/>
      <c r="F178" s="9"/>
      <c r="G178" s="9"/>
    </row>
    <row r="179" spans="3:7" ht="15" customHeight="1">
      <c r="C179" s="9"/>
      <c r="D179" s="9"/>
      <c r="E179" s="9"/>
      <c r="F179" s="9"/>
      <c r="G179" s="9"/>
    </row>
    <row r="180" spans="3:7" ht="15" customHeight="1">
      <c r="C180" s="9"/>
      <c r="D180" s="9"/>
      <c r="E180" s="9"/>
      <c r="F180" s="9"/>
      <c r="G180" s="9"/>
    </row>
    <row r="181" spans="3:7" ht="15" customHeight="1">
      <c r="C181" s="9"/>
      <c r="D181" s="9"/>
      <c r="E181" s="9"/>
      <c r="F181" s="9"/>
      <c r="G181" s="9"/>
    </row>
    <row r="182" spans="3:7" ht="15" customHeight="1">
      <c r="C182" s="9"/>
      <c r="D182" s="9"/>
      <c r="E182" s="9"/>
      <c r="F182" s="9"/>
      <c r="G182" s="9"/>
    </row>
    <row r="183" spans="3:7" ht="15" customHeight="1">
      <c r="C183" s="9"/>
      <c r="D183" s="9"/>
      <c r="E183" s="9"/>
      <c r="F183" s="9"/>
      <c r="G183" s="9"/>
    </row>
    <row r="184" spans="3:7" ht="15" customHeight="1">
      <c r="C184" s="9"/>
      <c r="D184" s="9"/>
      <c r="E184" s="9"/>
      <c r="F184" s="9"/>
      <c r="G184" s="9"/>
    </row>
    <row r="185" spans="3:7" ht="15" customHeight="1">
      <c r="C185" s="9"/>
      <c r="D185" s="9"/>
      <c r="E185" s="9"/>
      <c r="F185" s="9"/>
      <c r="G185" s="9"/>
    </row>
    <row r="186" spans="3:7" ht="15" customHeight="1">
      <c r="C186" s="9"/>
      <c r="D186" s="9"/>
      <c r="E186" s="9"/>
      <c r="F186" s="9"/>
      <c r="G186" s="9"/>
    </row>
    <row r="187" spans="3:7" ht="15" customHeight="1">
      <c r="C187" s="9"/>
      <c r="D187" s="9"/>
      <c r="E187" s="9"/>
      <c r="F187" s="9"/>
      <c r="G187" s="9"/>
    </row>
    <row r="188" spans="3:7" ht="15" customHeight="1">
      <c r="C188" s="9"/>
      <c r="D188" s="9"/>
      <c r="E188" s="9"/>
      <c r="F188" s="9"/>
      <c r="G188" s="9"/>
    </row>
    <row r="189" spans="3:7" ht="15" customHeight="1">
      <c r="C189" s="9"/>
      <c r="D189" s="9"/>
      <c r="E189" s="9"/>
      <c r="F189" s="9"/>
      <c r="G189" s="9"/>
    </row>
    <row r="190" spans="3:7" ht="15" customHeight="1">
      <c r="C190" s="9"/>
      <c r="D190" s="9"/>
      <c r="E190" s="9"/>
      <c r="F190" s="9"/>
      <c r="G190" s="9"/>
    </row>
    <row r="191" spans="3:7" ht="15" customHeight="1">
      <c r="C191" s="9"/>
      <c r="D191" s="9"/>
      <c r="E191" s="9"/>
      <c r="F191" s="9"/>
      <c r="G191" s="9"/>
    </row>
    <row r="192" spans="3:7" ht="15" customHeight="1">
      <c r="C192" s="9"/>
      <c r="D192" s="9"/>
      <c r="E192" s="9"/>
      <c r="F192" s="9"/>
      <c r="G192" s="9"/>
    </row>
    <row r="193" spans="3:7" ht="15" customHeight="1">
      <c r="C193" s="9"/>
      <c r="D193" s="9"/>
      <c r="E193" s="9"/>
      <c r="F193" s="9"/>
      <c r="G193" s="9"/>
    </row>
    <row r="194" spans="3:7" ht="15" customHeight="1">
      <c r="C194" s="9"/>
      <c r="D194" s="9"/>
      <c r="E194" s="9"/>
      <c r="F194" s="9"/>
      <c r="G194" s="9"/>
    </row>
    <row r="195" spans="3:7" ht="15" customHeight="1">
      <c r="C195" s="9"/>
      <c r="D195" s="9"/>
      <c r="E195" s="9"/>
      <c r="F195" s="9"/>
      <c r="G195" s="9"/>
    </row>
    <row r="196" spans="3:7" ht="15" customHeight="1">
      <c r="C196" s="9"/>
      <c r="D196" s="9"/>
      <c r="E196" s="9"/>
      <c r="F196" s="9"/>
      <c r="G196" s="9"/>
    </row>
    <row r="197" spans="3:7" ht="15" customHeight="1">
      <c r="C197" s="9"/>
      <c r="D197" s="9"/>
      <c r="E197" s="9"/>
      <c r="F197" s="9"/>
      <c r="G197" s="9"/>
    </row>
    <row r="198" spans="3:7" ht="15" customHeight="1">
      <c r="C198" s="9"/>
      <c r="D198" s="9"/>
      <c r="E198" s="9"/>
      <c r="F198" s="9"/>
      <c r="G198" s="9"/>
    </row>
    <row r="199" spans="3:7" ht="15" customHeight="1">
      <c r="C199" s="9"/>
      <c r="D199" s="9"/>
      <c r="E199" s="9"/>
      <c r="F199" s="9"/>
      <c r="G199" s="9"/>
    </row>
    <row r="200" spans="3:7" ht="15" customHeight="1">
      <c r="C200" s="9"/>
      <c r="D200" s="9"/>
      <c r="E200" s="9"/>
      <c r="F200" s="9"/>
      <c r="G200" s="9"/>
    </row>
    <row r="201" spans="3:7" ht="15" customHeight="1">
      <c r="C201" s="9"/>
      <c r="D201" s="9"/>
      <c r="E201" s="9"/>
      <c r="F201" s="9"/>
      <c r="G201" s="9"/>
    </row>
    <row r="202" spans="3:7" ht="15" customHeight="1">
      <c r="C202" s="9"/>
      <c r="D202" s="9"/>
      <c r="E202" s="9"/>
      <c r="F202" s="9"/>
      <c r="G202" s="9"/>
    </row>
    <row r="203" spans="3:7" ht="15" customHeight="1">
      <c r="C203" s="9"/>
      <c r="D203" s="9"/>
      <c r="E203" s="9"/>
      <c r="F203" s="9"/>
      <c r="G203" s="9"/>
    </row>
    <row r="204" spans="3:7" ht="15" customHeight="1">
      <c r="C204" s="9"/>
      <c r="D204" s="9"/>
      <c r="E204" s="9"/>
      <c r="F204" s="9"/>
      <c r="G204" s="9"/>
    </row>
    <row r="205" spans="3:7" ht="15" customHeight="1">
      <c r="C205" s="9"/>
      <c r="D205" s="9"/>
      <c r="E205" s="9"/>
      <c r="F205" s="9"/>
      <c r="G205" s="9"/>
    </row>
    <row r="206" spans="3:7" ht="15" customHeight="1">
      <c r="C206" s="9"/>
      <c r="D206" s="9"/>
      <c r="E206" s="9"/>
      <c r="F206" s="9"/>
      <c r="G206" s="9"/>
    </row>
    <row r="207" spans="3:7" ht="15" customHeight="1">
      <c r="C207" s="9"/>
      <c r="D207" s="9"/>
      <c r="E207" s="9"/>
      <c r="F207" s="9"/>
      <c r="G207" s="9"/>
    </row>
    <row r="208" spans="3:7" ht="15" customHeight="1">
      <c r="C208" s="9"/>
      <c r="D208" s="9"/>
      <c r="E208" s="9"/>
      <c r="F208" s="9"/>
      <c r="G208" s="9"/>
    </row>
    <row r="209" spans="3:7" ht="15" customHeight="1">
      <c r="C209" s="9"/>
      <c r="D209" s="9"/>
      <c r="E209" s="9"/>
      <c r="F209" s="9"/>
      <c r="G209" s="9"/>
    </row>
    <row r="210" spans="3:7" ht="15" customHeight="1">
      <c r="C210" s="9"/>
      <c r="D210" s="9"/>
      <c r="E210" s="9"/>
      <c r="F210" s="9"/>
      <c r="G210" s="9"/>
    </row>
    <row r="211" spans="3:7" ht="15" customHeight="1">
      <c r="C211" s="9"/>
      <c r="D211" s="9"/>
      <c r="E211" s="9"/>
      <c r="F211" s="9"/>
      <c r="G211" s="9"/>
    </row>
    <row r="212" spans="3:7" ht="15" customHeight="1">
      <c r="C212" s="9"/>
      <c r="D212" s="9"/>
      <c r="E212" s="9"/>
      <c r="F212" s="9"/>
      <c r="G212" s="9"/>
    </row>
    <row r="213" spans="3:7" ht="15" customHeight="1">
      <c r="C213" s="9"/>
      <c r="D213" s="9"/>
      <c r="E213" s="9"/>
      <c r="F213" s="9"/>
      <c r="G213" s="9"/>
    </row>
    <row r="214" spans="3:7" ht="15" customHeight="1">
      <c r="C214" s="9"/>
      <c r="D214" s="9"/>
      <c r="E214" s="9"/>
      <c r="F214" s="9"/>
      <c r="G214" s="9"/>
    </row>
    <row r="215" spans="3:7" ht="15" customHeight="1">
      <c r="C215" s="9"/>
      <c r="D215" s="9"/>
      <c r="E215" s="9"/>
      <c r="F215" s="9"/>
      <c r="G215" s="9"/>
    </row>
    <row r="216" spans="3:7" ht="15" customHeight="1">
      <c r="C216" s="9"/>
      <c r="D216" s="9"/>
      <c r="E216" s="9"/>
      <c r="F216" s="9"/>
      <c r="G216" s="9"/>
    </row>
    <row r="217" spans="3:7" ht="15" customHeight="1">
      <c r="C217" s="9"/>
      <c r="D217" s="9"/>
      <c r="E217" s="9"/>
      <c r="F217" s="9"/>
      <c r="G217" s="9"/>
    </row>
    <row r="218" spans="3:7" ht="15" customHeight="1">
      <c r="C218" s="9"/>
      <c r="D218" s="9"/>
      <c r="E218" s="9"/>
      <c r="F218" s="9"/>
      <c r="G218" s="9"/>
    </row>
    <row r="219" spans="3:7" ht="15" customHeight="1">
      <c r="C219" s="9"/>
      <c r="D219" s="9"/>
      <c r="E219" s="9"/>
      <c r="F219" s="9"/>
      <c r="G219" s="9"/>
    </row>
  </sheetData>
  <sheetProtection/>
  <mergeCells count="18">
    <mergeCell ref="B7:F7"/>
    <mergeCell ref="B29:I29"/>
    <mergeCell ref="D36:G36"/>
    <mergeCell ref="B87:R87"/>
    <mergeCell ref="B39:R39"/>
    <mergeCell ref="H26:I26"/>
    <mergeCell ref="B10:B11"/>
    <mergeCell ref="C10:C11"/>
    <mergeCell ref="F113:Q113"/>
    <mergeCell ref="F114:Q114"/>
    <mergeCell ref="G10:G11"/>
    <mergeCell ref="H10:L11"/>
    <mergeCell ref="D26:G26"/>
    <mergeCell ref="B115:R115"/>
    <mergeCell ref="B89:R89"/>
    <mergeCell ref="F10:F11"/>
    <mergeCell ref="H36:I36"/>
    <mergeCell ref="B15:I15"/>
  </mergeCells>
  <printOptions horizontalCentered="1"/>
  <pageMargins left="0.17" right="0.17" top="0.26" bottom="0.21" header="0.17" footer="0.17"/>
  <pageSetup fitToHeight="1" fitToWidth="1" horizontalDpi="600" verticalDpi="600" orientation="landscape" scale="28" r:id="rId1"/>
  <headerFooter alignWithMargins="0">
    <oddFooter>&amp;R&amp;"Arial Narrow,Regular"Страна &amp;P од &amp;N</oddFooter>
  </headerFooter>
  <ignoredErrors>
    <ignoredError sqref="O7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4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285" customWidth="1"/>
    <col min="2" max="2" width="8.8515625" style="288" customWidth="1"/>
    <col min="3" max="3" width="67.8515625" style="285" customWidth="1"/>
    <col min="4" max="6" width="14.28125" style="285" customWidth="1"/>
    <col min="7" max="7" width="14.140625" style="285" customWidth="1"/>
    <col min="8" max="16384" width="8.8515625" style="285" customWidth="1"/>
  </cols>
  <sheetData>
    <row r="1" spans="2:65" ht="15" customHeight="1">
      <c r="B1" s="284" t="s">
        <v>98</v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</row>
    <row r="2" spans="2:65" ht="15" customHeight="1">
      <c r="B2" s="285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</row>
    <row r="3" spans="2:65" ht="15" customHeight="1">
      <c r="B3" s="286" t="str">
        <f>+CONCATENATE('Naslovna strana'!$B$14," ",'Naslovna strana'!$E$14)</f>
        <v>Назив енергетског субјекта: 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</row>
    <row r="4" spans="2:65" ht="15" customHeight="1">
      <c r="B4" s="284" t="str">
        <f>+CONCATENATE('Naslovna strana'!$B$11," ",'Naslovna strana'!$C$11)</f>
        <v>Енергетска делатност: Јавно снабдевање природним гасом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</row>
    <row r="5" spans="2:65" ht="15" customHeight="1">
      <c r="B5" s="287" t="str">
        <f>+CONCATENATE('Naslovna strana'!$B$28," ",'Naslovna strana'!$E$28)</f>
        <v>Датум обраде: 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</row>
    <row r="6" ht="15" customHeight="1">
      <c r="C6" s="289"/>
    </row>
    <row r="7" spans="2:7" ht="15" customHeight="1">
      <c r="B7" s="514" t="s">
        <v>490</v>
      </c>
      <c r="C7" s="514"/>
      <c r="D7" s="514"/>
      <c r="E7" s="514"/>
      <c r="F7" s="514"/>
      <c r="G7" s="514"/>
    </row>
    <row r="8" spans="2:7" ht="15" customHeight="1" thickBot="1">
      <c r="B8" s="290"/>
      <c r="C8" s="290"/>
      <c r="D8" s="290"/>
      <c r="E8" s="290"/>
      <c r="F8" s="290"/>
      <c r="G8" s="291"/>
    </row>
    <row r="9" spans="2:7" ht="15" customHeight="1" thickTop="1">
      <c r="B9" s="519" t="s">
        <v>155</v>
      </c>
      <c r="C9" s="521" t="s">
        <v>267</v>
      </c>
      <c r="D9" s="515" t="s">
        <v>192</v>
      </c>
      <c r="E9" s="292">
        <f>'Naslovna strana'!E18-2</f>
        <v>2013</v>
      </c>
      <c r="F9" s="293">
        <f>'Naslovna strana'!E18-1</f>
        <v>2014</v>
      </c>
      <c r="G9" s="517">
        <f>'Naslovna strana'!E18</f>
        <v>2015</v>
      </c>
    </row>
    <row r="10" spans="2:7" ht="15" customHeight="1">
      <c r="B10" s="520"/>
      <c r="C10" s="522"/>
      <c r="D10" s="516"/>
      <c r="E10" s="294" t="s">
        <v>154</v>
      </c>
      <c r="F10" s="294" t="s">
        <v>154</v>
      </c>
      <c r="G10" s="518"/>
    </row>
    <row r="11" spans="2:7" ht="15" customHeight="1">
      <c r="B11" s="295" t="s">
        <v>16</v>
      </c>
      <c r="C11" s="296" t="s">
        <v>358</v>
      </c>
      <c r="D11" s="297" t="s">
        <v>268</v>
      </c>
      <c r="E11" s="413"/>
      <c r="F11" s="413"/>
      <c r="G11" s="414"/>
    </row>
    <row r="12" spans="2:7" ht="15" customHeight="1">
      <c r="B12" s="298" t="s">
        <v>17</v>
      </c>
      <c r="C12" s="299" t="s">
        <v>363</v>
      </c>
      <c r="D12" s="300" t="s">
        <v>1</v>
      </c>
      <c r="E12" s="382">
        <f>IF(('1. MOP'!E12+'1. MOP'!E13+'1. MOP'!E14+'1. MOP'!E15-'1. MOP'!E17+'1. MOP'!E18)=('8. Korekcioni element'!F32),0,('1. MOP'!E12+'1. MOP'!E13+'1. MOP'!E14+'1. MOP'!E15-'1. MOP'!E17+'1. MOP'!E18))</f>
        <v>0</v>
      </c>
      <c r="F12" s="382">
        <f>IF(('1. MOP'!F12+'1. MOP'!F13+'1. MOP'!F14+'1. MOP'!F15-'1. MOP'!F17+'1. MOP'!F18)=('8. Korekcioni element'!F18),0,('1. MOP'!F12+'1. MOP'!F13+'1. MOP'!F14+'1. MOP'!F15-'1. MOP'!F17+'1. MOP'!F18))</f>
        <v>0</v>
      </c>
      <c r="G12" s="383">
        <f>'1. MOP'!G12+'1. MOP'!G13+'1. MOP'!G14+'1. MOP'!G15-'1. MOP'!G17+'1. MOP'!G18</f>
        <v>0</v>
      </c>
    </row>
    <row r="13" spans="2:7" ht="15" customHeight="1" thickBot="1">
      <c r="B13" s="301" t="s">
        <v>18</v>
      </c>
      <c r="C13" s="302" t="s">
        <v>358</v>
      </c>
      <c r="D13" s="303" t="s">
        <v>1</v>
      </c>
      <c r="E13" s="304">
        <f>+E11*(E12/(1-E11))</f>
        <v>0</v>
      </c>
      <c r="F13" s="304">
        <f>+F11*(F12/(1-F11))</f>
        <v>0</v>
      </c>
      <c r="G13" s="305">
        <f>+G11*(G12/(1-G11))</f>
        <v>0</v>
      </c>
    </row>
    <row r="14" spans="3:7" ht="15" customHeight="1" thickTop="1">
      <c r="C14" s="286"/>
      <c r="D14" s="306"/>
      <c r="E14" s="306"/>
      <c r="F14" s="306"/>
      <c r="G14" s="286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5">
    <mergeCell ref="B7:G7"/>
    <mergeCell ref="D9:D10"/>
    <mergeCell ref="G9:G10"/>
    <mergeCell ref="B9:B10"/>
    <mergeCell ref="C9:C10"/>
  </mergeCells>
  <printOptions horizontalCentered="1" verticalCentered="1"/>
  <pageMargins left="0.15748031496062992" right="0.15748031496062992" top="0.23" bottom="0.7480314960629921" header="0.17" footer="0.31496062992125984"/>
  <pageSetup fitToHeight="1" fitToWidth="1" horizontalDpi="600" verticalDpi="600" orientation="landscape" paperSize="9" r:id="rId1"/>
  <headerFooter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1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9" customWidth="1"/>
    <col min="2" max="2" width="9.140625" style="331" customWidth="1"/>
    <col min="3" max="3" width="56.421875" style="2" customWidth="1"/>
    <col min="4" max="5" width="13.7109375" style="2" customWidth="1"/>
    <col min="6" max="6" width="13.7109375" style="9" customWidth="1"/>
    <col min="7" max="16384" width="8.8515625" style="9" customWidth="1"/>
  </cols>
  <sheetData>
    <row r="1" spans="2:64" ht="15" customHeight="1">
      <c r="B1" s="15" t="s">
        <v>98</v>
      </c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2:64" ht="15" customHeight="1">
      <c r="B2" s="9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286" t="str">
        <f>+CONCATENATE('Naslovna strana'!$B$14," ",'Naslovna strana'!$E$14)</f>
        <v>Назив енергетског субјекта: </v>
      </c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284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287" t="str">
        <f>+CONCATENATE('Naslovna strana'!$B$28," ",'Naslovna strana'!$E$28)</f>
        <v>Датум обраде: </v>
      </c>
      <c r="C5" s="9"/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3:5" ht="15" customHeight="1">
      <c r="C6" s="1"/>
      <c r="D6" s="9"/>
      <c r="E6" s="9"/>
    </row>
    <row r="7" spans="2:6" s="49" customFormat="1" ht="15" customHeight="1">
      <c r="B7" s="483" t="s">
        <v>491</v>
      </c>
      <c r="C7" s="483"/>
      <c r="D7" s="483"/>
      <c r="E7" s="483"/>
      <c r="F7" s="483"/>
    </row>
    <row r="8" spans="2:6" s="49" customFormat="1" ht="15" customHeight="1" thickBot="1">
      <c r="B8" s="331"/>
      <c r="C8" s="101"/>
      <c r="D8" s="102"/>
      <c r="E8" s="102"/>
      <c r="F8" s="102" t="s">
        <v>1</v>
      </c>
    </row>
    <row r="9" spans="2:6" s="49" customFormat="1" ht="15" customHeight="1" thickTop="1">
      <c r="B9" s="523" t="s">
        <v>155</v>
      </c>
      <c r="C9" s="525" t="s">
        <v>44</v>
      </c>
      <c r="D9" s="201">
        <f>'Naslovna strana'!E18-2</f>
        <v>2013</v>
      </c>
      <c r="E9" s="201">
        <f>'Naslovna strana'!E18-1</f>
        <v>2014</v>
      </c>
      <c r="F9" s="527">
        <f>'Naslovna strana'!E18</f>
        <v>2015</v>
      </c>
    </row>
    <row r="10" spans="2:6" s="49" customFormat="1" ht="15" customHeight="1">
      <c r="B10" s="524"/>
      <c r="C10" s="526"/>
      <c r="D10" s="415" t="s">
        <v>154</v>
      </c>
      <c r="E10" s="391" t="s">
        <v>154</v>
      </c>
      <c r="F10" s="528"/>
    </row>
    <row r="11" spans="2:7" s="49" customFormat="1" ht="15" customHeight="1">
      <c r="B11" s="337" t="s">
        <v>16</v>
      </c>
      <c r="C11" s="338" t="s">
        <v>366</v>
      </c>
      <c r="D11" s="333"/>
      <c r="E11" s="333"/>
      <c r="F11" s="334"/>
      <c r="G11" s="100"/>
    </row>
    <row r="12" spans="2:7" s="49" customFormat="1" ht="15" customHeight="1">
      <c r="B12" s="266" t="s">
        <v>17</v>
      </c>
      <c r="C12" s="339" t="s">
        <v>364</v>
      </c>
      <c r="D12" s="335"/>
      <c r="E12" s="335"/>
      <c r="F12" s="336"/>
      <c r="G12" s="100"/>
    </row>
    <row r="13" spans="2:7" s="49" customFormat="1" ht="15" customHeight="1">
      <c r="B13" s="266" t="s">
        <v>18</v>
      </c>
      <c r="C13" s="339" t="s">
        <v>367</v>
      </c>
      <c r="D13" s="335"/>
      <c r="E13" s="335"/>
      <c r="F13" s="336"/>
      <c r="G13" s="100"/>
    </row>
    <row r="14" spans="2:7" s="49" customFormat="1" ht="15" customHeight="1">
      <c r="B14" s="340" t="s">
        <v>62</v>
      </c>
      <c r="C14" s="341" t="s">
        <v>365</v>
      </c>
      <c r="D14" s="335"/>
      <c r="E14" s="335"/>
      <c r="F14" s="336"/>
      <c r="G14" s="100"/>
    </row>
    <row r="15" spans="2:7" s="49" customFormat="1" ht="15" customHeight="1" thickBot="1">
      <c r="B15" s="152" t="s">
        <v>24</v>
      </c>
      <c r="C15" s="342" t="s">
        <v>368</v>
      </c>
      <c r="D15" s="323">
        <f>D11+D12+D13+D14</f>
        <v>0</v>
      </c>
      <c r="E15" s="323">
        <f>E11+E12+E13+E14</f>
        <v>0</v>
      </c>
      <c r="F15" s="343">
        <f>F11+F12+F13+F14</f>
        <v>0</v>
      </c>
      <c r="G15" s="100"/>
    </row>
    <row r="16" spans="2:6" s="49" customFormat="1" ht="15" customHeight="1" thickTop="1">
      <c r="B16" s="331"/>
      <c r="C16" s="100"/>
      <c r="D16" s="231"/>
      <c r="E16" s="231"/>
      <c r="F16" s="100"/>
    </row>
    <row r="17" spans="2:5" s="49" customFormat="1" ht="15" customHeight="1">
      <c r="B17" s="331"/>
      <c r="C17" s="344"/>
      <c r="D17" s="345"/>
      <c r="E17" s="346"/>
    </row>
    <row r="18" spans="3:5" ht="15" customHeight="1">
      <c r="C18" s="9"/>
      <c r="D18" s="9"/>
      <c r="E18" s="9"/>
    </row>
    <row r="19" spans="3:5" ht="15" customHeight="1">
      <c r="C19" s="9"/>
      <c r="D19" s="9"/>
      <c r="E19" s="9"/>
    </row>
    <row r="20" spans="3:5" ht="15" customHeight="1">
      <c r="C20" s="9"/>
      <c r="D20" s="9"/>
      <c r="E20" s="9"/>
    </row>
    <row r="21" spans="3:5" ht="15" customHeight="1">
      <c r="C21" s="9"/>
      <c r="D21" s="9"/>
      <c r="E21" s="9"/>
    </row>
    <row r="22" spans="3:5" ht="15" customHeight="1">
      <c r="C22" s="9"/>
      <c r="D22" s="9"/>
      <c r="E22" s="9"/>
    </row>
    <row r="23" spans="3:5" ht="15" customHeight="1">
      <c r="C23" s="9"/>
      <c r="D23" s="9"/>
      <c r="E23" s="9"/>
    </row>
    <row r="24" spans="3:5" ht="15" customHeight="1">
      <c r="C24" s="9"/>
      <c r="D24" s="9"/>
      <c r="E24" s="9"/>
    </row>
    <row r="25" spans="3:5" ht="15" customHeight="1">
      <c r="C25" s="9"/>
      <c r="D25" s="9"/>
      <c r="E25" s="9"/>
    </row>
    <row r="26" spans="3:5" ht="15" customHeight="1">
      <c r="C26" s="9"/>
      <c r="D26" s="9"/>
      <c r="E26" s="9"/>
    </row>
    <row r="27" spans="3:5" ht="15" customHeight="1">
      <c r="C27" s="9"/>
      <c r="D27" s="9"/>
      <c r="E27" s="9"/>
    </row>
    <row r="28" spans="3:5" ht="15" customHeight="1">
      <c r="C28" s="9"/>
      <c r="D28" s="9"/>
      <c r="E28" s="9"/>
    </row>
    <row r="29" spans="3:5" ht="15" customHeight="1">
      <c r="C29" s="9"/>
      <c r="D29" s="9"/>
      <c r="E29" s="9"/>
    </row>
    <row r="30" spans="3:5" ht="15" customHeight="1">
      <c r="C30" s="9"/>
      <c r="D30" s="9"/>
      <c r="E30" s="9"/>
    </row>
    <row r="31" spans="3:5" ht="15" customHeight="1">
      <c r="C31" s="9"/>
      <c r="D31" s="9"/>
      <c r="E31" s="9"/>
    </row>
    <row r="32" spans="3:5" ht="15" customHeight="1">
      <c r="C32" s="9"/>
      <c r="D32" s="9"/>
      <c r="E32" s="9"/>
    </row>
    <row r="33" spans="3:5" ht="15" customHeight="1">
      <c r="C33" s="9"/>
      <c r="D33" s="9"/>
      <c r="E33" s="9"/>
    </row>
    <row r="34" spans="3:5" ht="15" customHeight="1">
      <c r="C34" s="9"/>
      <c r="D34" s="9"/>
      <c r="E34" s="9"/>
    </row>
    <row r="35" spans="3:5" ht="15" customHeight="1">
      <c r="C35" s="9"/>
      <c r="D35" s="9"/>
      <c r="E35" s="9"/>
    </row>
    <row r="36" spans="3:5" ht="15" customHeight="1">
      <c r="C36" s="9"/>
      <c r="D36" s="9"/>
      <c r="E36" s="9"/>
    </row>
    <row r="37" spans="3:5" ht="15" customHeight="1">
      <c r="C37" s="9"/>
      <c r="D37" s="9"/>
      <c r="E37" s="9"/>
    </row>
    <row r="38" spans="3:5" ht="15" customHeight="1">
      <c r="C38" s="9"/>
      <c r="D38" s="9"/>
      <c r="E38" s="9"/>
    </row>
    <row r="39" spans="3:5" ht="15" customHeight="1">
      <c r="C39" s="9"/>
      <c r="D39" s="9"/>
      <c r="E39" s="9"/>
    </row>
    <row r="40" spans="3:5" ht="15" customHeight="1">
      <c r="C40" s="9"/>
      <c r="D40" s="9"/>
      <c r="E40" s="9"/>
    </row>
    <row r="41" spans="3:5" ht="15" customHeight="1">
      <c r="C41" s="9"/>
      <c r="D41" s="9"/>
      <c r="E41" s="9"/>
    </row>
    <row r="42" spans="3:5" ht="15" customHeight="1">
      <c r="C42" s="9"/>
      <c r="D42" s="9"/>
      <c r="E42" s="9"/>
    </row>
    <row r="43" spans="3:5" ht="15" customHeight="1">
      <c r="C43" s="9"/>
      <c r="D43" s="9"/>
      <c r="E43" s="9"/>
    </row>
    <row r="44" spans="3:5" ht="15" customHeight="1">
      <c r="C44" s="9"/>
      <c r="D44" s="9"/>
      <c r="E44" s="9"/>
    </row>
    <row r="45" spans="3:5" ht="15" customHeight="1">
      <c r="C45" s="9"/>
      <c r="D45" s="9"/>
      <c r="E45" s="9"/>
    </row>
    <row r="46" spans="3:5" ht="15" customHeight="1">
      <c r="C46" s="9"/>
      <c r="D46" s="9"/>
      <c r="E46" s="9"/>
    </row>
    <row r="47" spans="3:5" ht="15" customHeight="1">
      <c r="C47" s="9"/>
      <c r="D47" s="9"/>
      <c r="E47" s="9"/>
    </row>
    <row r="48" spans="3:5" ht="15" customHeight="1">
      <c r="C48" s="9"/>
      <c r="D48" s="9"/>
      <c r="E48" s="9"/>
    </row>
    <row r="49" spans="3:5" ht="15" customHeight="1">
      <c r="C49" s="9"/>
      <c r="D49" s="9"/>
      <c r="E49" s="9"/>
    </row>
    <row r="50" spans="3:5" ht="15" customHeight="1">
      <c r="C50" s="9"/>
      <c r="D50" s="9"/>
      <c r="E50" s="9"/>
    </row>
    <row r="51" spans="3:5" ht="15" customHeight="1">
      <c r="C51" s="9"/>
      <c r="D51" s="9"/>
      <c r="E51" s="9"/>
    </row>
    <row r="52" spans="3:5" ht="15" customHeight="1">
      <c r="C52" s="9"/>
      <c r="D52" s="9"/>
      <c r="E52" s="9"/>
    </row>
    <row r="53" spans="3:5" ht="15" customHeight="1">
      <c r="C53" s="9"/>
      <c r="D53" s="9"/>
      <c r="E53" s="9"/>
    </row>
    <row r="54" spans="3:5" ht="15" customHeight="1">
      <c r="C54" s="9"/>
      <c r="D54" s="9"/>
      <c r="E54" s="9"/>
    </row>
    <row r="55" spans="3:5" ht="15" customHeight="1">
      <c r="C55" s="9"/>
      <c r="D55" s="9"/>
      <c r="E55" s="9"/>
    </row>
    <row r="56" spans="3:5" ht="15" customHeight="1">
      <c r="C56" s="9"/>
      <c r="D56" s="9"/>
      <c r="E56" s="9"/>
    </row>
    <row r="57" spans="3:5" ht="15" customHeight="1">
      <c r="C57" s="9"/>
      <c r="D57" s="9"/>
      <c r="E57" s="9"/>
    </row>
    <row r="58" spans="3:5" ht="15" customHeight="1">
      <c r="C58" s="9"/>
      <c r="D58" s="9"/>
      <c r="E58" s="9"/>
    </row>
    <row r="59" spans="3:5" ht="15" customHeight="1">
      <c r="C59" s="9"/>
      <c r="D59" s="9"/>
      <c r="E59" s="9"/>
    </row>
    <row r="60" spans="3:5" ht="15" customHeight="1">
      <c r="C60" s="9"/>
      <c r="D60" s="9"/>
      <c r="E60" s="9"/>
    </row>
    <row r="61" spans="3:5" ht="15" customHeight="1">
      <c r="C61" s="9"/>
      <c r="D61" s="9"/>
      <c r="E61" s="9"/>
    </row>
    <row r="62" spans="3:5" ht="15" customHeight="1">
      <c r="C62" s="9"/>
      <c r="D62" s="9"/>
      <c r="E62" s="9"/>
    </row>
    <row r="63" spans="3:5" ht="15" customHeight="1">
      <c r="C63" s="9"/>
      <c r="D63" s="9"/>
      <c r="E63" s="9"/>
    </row>
    <row r="64" spans="3:5" ht="15" customHeight="1">
      <c r="C64" s="9"/>
      <c r="D64" s="9"/>
      <c r="E64" s="9"/>
    </row>
    <row r="65" spans="3:5" ht="15" customHeight="1">
      <c r="C65" s="9"/>
      <c r="D65" s="9"/>
      <c r="E65" s="9"/>
    </row>
    <row r="66" spans="3:5" ht="15" customHeight="1">
      <c r="C66" s="9"/>
      <c r="D66" s="9"/>
      <c r="E66" s="9"/>
    </row>
    <row r="67" spans="3:5" ht="15" customHeight="1">
      <c r="C67" s="9"/>
      <c r="D67" s="9"/>
      <c r="E67" s="9"/>
    </row>
    <row r="68" spans="3:5" ht="15" customHeight="1">
      <c r="C68" s="9"/>
      <c r="D68" s="9"/>
      <c r="E68" s="9"/>
    </row>
    <row r="69" spans="3:5" ht="15" customHeight="1">
      <c r="C69" s="9"/>
      <c r="D69" s="9"/>
      <c r="E69" s="9"/>
    </row>
    <row r="70" spans="3:5" ht="15" customHeight="1">
      <c r="C70" s="9"/>
      <c r="D70" s="9"/>
      <c r="E70" s="9"/>
    </row>
    <row r="71" spans="3:5" ht="15" customHeight="1">
      <c r="C71" s="9"/>
      <c r="D71" s="9"/>
      <c r="E71" s="9"/>
    </row>
    <row r="72" spans="3:5" ht="15" customHeight="1">
      <c r="C72" s="9"/>
      <c r="D72" s="9"/>
      <c r="E72" s="9"/>
    </row>
    <row r="73" spans="3:5" ht="15" customHeight="1">
      <c r="C73" s="9"/>
      <c r="D73" s="9"/>
      <c r="E73" s="9"/>
    </row>
    <row r="74" spans="3:5" ht="15" customHeight="1">
      <c r="C74" s="9"/>
      <c r="D74" s="9"/>
      <c r="E74" s="9"/>
    </row>
    <row r="75" spans="3:5" ht="15" customHeight="1">
      <c r="C75" s="9"/>
      <c r="D75" s="9"/>
      <c r="E75" s="9"/>
    </row>
    <row r="76" spans="3:5" ht="15" customHeight="1">
      <c r="C76" s="9"/>
      <c r="D76" s="9"/>
      <c r="E76" s="9"/>
    </row>
    <row r="77" spans="3:5" ht="15" customHeight="1">
      <c r="C77" s="9"/>
      <c r="D77" s="9"/>
      <c r="E77" s="9"/>
    </row>
    <row r="78" spans="3:5" ht="15" customHeight="1">
      <c r="C78" s="9"/>
      <c r="D78" s="9"/>
      <c r="E78" s="9"/>
    </row>
    <row r="79" spans="3:5" ht="15" customHeight="1">
      <c r="C79" s="9"/>
      <c r="D79" s="9"/>
      <c r="E79" s="9"/>
    </row>
    <row r="80" spans="3:5" ht="15" customHeight="1">
      <c r="C80" s="9"/>
      <c r="D80" s="9"/>
      <c r="E80" s="9"/>
    </row>
    <row r="81" spans="3:5" ht="15" customHeight="1">
      <c r="C81" s="9"/>
      <c r="D81" s="9"/>
      <c r="E81" s="9"/>
    </row>
    <row r="82" spans="3:5" ht="15" customHeight="1">
      <c r="C82" s="9"/>
      <c r="D82" s="9"/>
      <c r="E82" s="9"/>
    </row>
    <row r="83" spans="3:5" ht="15" customHeight="1">
      <c r="C83" s="9"/>
      <c r="D83" s="9"/>
      <c r="E83" s="9"/>
    </row>
    <row r="84" spans="3:5" ht="15" customHeight="1">
      <c r="C84" s="9"/>
      <c r="D84" s="9"/>
      <c r="E84" s="9"/>
    </row>
    <row r="85" spans="3:5" ht="15" customHeight="1">
      <c r="C85" s="9"/>
      <c r="D85" s="9"/>
      <c r="E85" s="9"/>
    </row>
    <row r="86" spans="3:5" ht="15" customHeight="1">
      <c r="C86" s="9"/>
      <c r="D86" s="9"/>
      <c r="E86" s="9"/>
    </row>
    <row r="87" spans="3:5" ht="15" customHeight="1">
      <c r="C87" s="9"/>
      <c r="D87" s="9"/>
      <c r="E87" s="9"/>
    </row>
    <row r="88" spans="3:5" ht="15" customHeight="1">
      <c r="C88" s="9"/>
      <c r="D88" s="9"/>
      <c r="E88" s="9"/>
    </row>
    <row r="89" spans="3:5" ht="15" customHeight="1">
      <c r="C89" s="9"/>
      <c r="D89" s="9"/>
      <c r="E89" s="9"/>
    </row>
    <row r="90" spans="3:5" ht="15" customHeight="1">
      <c r="C90" s="9"/>
      <c r="D90" s="9"/>
      <c r="E90" s="9"/>
    </row>
    <row r="91" spans="3:5" ht="15" customHeight="1">
      <c r="C91" s="9"/>
      <c r="D91" s="9"/>
      <c r="E91" s="9"/>
    </row>
    <row r="92" spans="3:5" ht="15" customHeight="1">
      <c r="C92" s="9"/>
      <c r="D92" s="9"/>
      <c r="E92" s="9"/>
    </row>
    <row r="93" spans="3:5" ht="15" customHeight="1">
      <c r="C93" s="9"/>
      <c r="D93" s="9"/>
      <c r="E93" s="9"/>
    </row>
    <row r="94" spans="3:5" ht="15" customHeight="1">
      <c r="C94" s="9"/>
      <c r="D94" s="9"/>
      <c r="E94" s="9"/>
    </row>
    <row r="95" spans="3:5" ht="15" customHeight="1">
      <c r="C95" s="9"/>
      <c r="D95" s="9"/>
      <c r="E95" s="9"/>
    </row>
    <row r="96" spans="3:5" ht="15" customHeight="1">
      <c r="C96" s="9"/>
      <c r="D96" s="9"/>
      <c r="E96" s="9"/>
    </row>
    <row r="97" spans="3:5" ht="15" customHeight="1">
      <c r="C97" s="9"/>
      <c r="D97" s="9"/>
      <c r="E97" s="9"/>
    </row>
    <row r="98" spans="3:5" ht="15" customHeight="1">
      <c r="C98" s="9"/>
      <c r="D98" s="9"/>
      <c r="E98" s="9"/>
    </row>
    <row r="99" spans="3:5" ht="15" customHeight="1">
      <c r="C99" s="9"/>
      <c r="D99" s="9"/>
      <c r="E99" s="9"/>
    </row>
    <row r="100" spans="3:5" ht="15" customHeight="1">
      <c r="C100" s="9"/>
      <c r="D100" s="9"/>
      <c r="E100" s="9"/>
    </row>
    <row r="101" spans="3:5" ht="15" customHeight="1">
      <c r="C101" s="9"/>
      <c r="D101" s="9"/>
      <c r="E101" s="9"/>
    </row>
    <row r="102" spans="3:5" ht="15" customHeight="1">
      <c r="C102" s="9"/>
      <c r="D102" s="9"/>
      <c r="E102" s="9"/>
    </row>
    <row r="103" spans="3:5" ht="15" customHeight="1">
      <c r="C103" s="9"/>
      <c r="D103" s="9"/>
      <c r="E103" s="9"/>
    </row>
    <row r="104" spans="3:5" ht="15" customHeight="1">
      <c r="C104" s="9"/>
      <c r="D104" s="9"/>
      <c r="E104" s="9"/>
    </row>
    <row r="105" spans="3:5" ht="15" customHeight="1">
      <c r="C105" s="9"/>
      <c r="D105" s="9"/>
      <c r="E105" s="9"/>
    </row>
    <row r="106" spans="3:5" ht="15" customHeight="1">
      <c r="C106" s="9"/>
      <c r="D106" s="9"/>
      <c r="E106" s="9"/>
    </row>
    <row r="107" spans="3:5" ht="15" customHeight="1">
      <c r="C107" s="9"/>
      <c r="D107" s="9"/>
      <c r="E107" s="9"/>
    </row>
    <row r="108" spans="3:5" ht="15" customHeight="1">
      <c r="C108" s="9"/>
      <c r="D108" s="9"/>
      <c r="E108" s="9"/>
    </row>
    <row r="109" spans="3:5" ht="15" customHeight="1">
      <c r="C109" s="9"/>
      <c r="D109" s="9"/>
      <c r="E109" s="9"/>
    </row>
    <row r="110" spans="3:5" ht="15" customHeight="1">
      <c r="C110" s="9"/>
      <c r="D110" s="9"/>
      <c r="E110" s="9"/>
    </row>
    <row r="111" spans="3:5" ht="15" customHeight="1">
      <c r="C111" s="9"/>
      <c r="D111" s="9"/>
      <c r="E111" s="9"/>
    </row>
    <row r="112" spans="3:5" ht="15" customHeight="1">
      <c r="C112" s="9"/>
      <c r="D112" s="9"/>
      <c r="E112" s="9"/>
    </row>
    <row r="113" spans="3:5" ht="15" customHeight="1">
      <c r="C113" s="9"/>
      <c r="D113" s="9"/>
      <c r="E113" s="9"/>
    </row>
    <row r="114" spans="3:5" ht="15" customHeight="1">
      <c r="C114" s="9"/>
      <c r="D114" s="9"/>
      <c r="E114" s="9"/>
    </row>
    <row r="115" spans="3:5" ht="15" customHeight="1">
      <c r="C115" s="9"/>
      <c r="D115" s="9"/>
      <c r="E115" s="9"/>
    </row>
    <row r="116" spans="3:5" ht="15" customHeight="1">
      <c r="C116" s="9"/>
      <c r="D116" s="9"/>
      <c r="E116" s="9"/>
    </row>
    <row r="117" spans="3:5" ht="15" customHeight="1">
      <c r="C117" s="9"/>
      <c r="D117" s="9"/>
      <c r="E117" s="9"/>
    </row>
    <row r="118" spans="3:5" ht="15" customHeight="1">
      <c r="C118" s="9"/>
      <c r="D118" s="9"/>
      <c r="E118" s="9"/>
    </row>
    <row r="119" spans="3:5" ht="15" customHeight="1">
      <c r="C119" s="9"/>
      <c r="D119" s="9"/>
      <c r="E119" s="9"/>
    </row>
    <row r="120" spans="3:5" ht="15" customHeight="1">
      <c r="C120" s="9"/>
      <c r="D120" s="9"/>
      <c r="E120" s="9"/>
    </row>
    <row r="121" spans="3:5" ht="15" customHeight="1">
      <c r="C121" s="9"/>
      <c r="D121" s="9"/>
      <c r="E121" s="9"/>
    </row>
    <row r="122" spans="3:5" ht="15" customHeight="1">
      <c r="C122" s="9"/>
      <c r="D122" s="9"/>
      <c r="E122" s="9"/>
    </row>
    <row r="123" spans="3:5" ht="15" customHeight="1">
      <c r="C123" s="9"/>
      <c r="D123" s="9"/>
      <c r="E123" s="9"/>
    </row>
    <row r="124" spans="3:5" ht="15" customHeight="1">
      <c r="C124" s="9"/>
      <c r="D124" s="9"/>
      <c r="E124" s="9"/>
    </row>
    <row r="125" spans="3:5" ht="15" customHeight="1">
      <c r="C125" s="9"/>
      <c r="D125" s="9"/>
      <c r="E125" s="9"/>
    </row>
    <row r="126" spans="3:5" ht="15" customHeight="1">
      <c r="C126" s="9"/>
      <c r="D126" s="9"/>
      <c r="E126" s="9"/>
    </row>
    <row r="127" spans="3:5" ht="15" customHeight="1">
      <c r="C127" s="9"/>
      <c r="D127" s="9"/>
      <c r="E127" s="9"/>
    </row>
    <row r="128" spans="3:5" ht="15" customHeight="1">
      <c r="C128" s="9"/>
      <c r="D128" s="9"/>
      <c r="E128" s="9"/>
    </row>
    <row r="129" spans="3:5" ht="15" customHeight="1">
      <c r="C129" s="9"/>
      <c r="D129" s="9"/>
      <c r="E129" s="9"/>
    </row>
    <row r="130" spans="3:5" ht="15" customHeight="1">
      <c r="C130" s="9"/>
      <c r="D130" s="9"/>
      <c r="E130" s="9"/>
    </row>
    <row r="131" spans="3:5" ht="15" customHeight="1">
      <c r="C131" s="9"/>
      <c r="D131" s="9"/>
      <c r="E131" s="9"/>
    </row>
    <row r="132" spans="3:5" ht="15" customHeight="1">
      <c r="C132" s="9"/>
      <c r="D132" s="9"/>
      <c r="E132" s="9"/>
    </row>
    <row r="133" spans="3:5" ht="15" customHeight="1">
      <c r="C133" s="9"/>
      <c r="D133" s="9"/>
      <c r="E133" s="9"/>
    </row>
    <row r="134" spans="3:5" ht="15" customHeight="1">
      <c r="C134" s="9"/>
      <c r="D134" s="9"/>
      <c r="E134" s="9"/>
    </row>
    <row r="135" spans="3:5" ht="15" customHeight="1">
      <c r="C135" s="9"/>
      <c r="D135" s="9"/>
      <c r="E135" s="9"/>
    </row>
    <row r="136" spans="3:5" ht="15" customHeight="1">
      <c r="C136" s="9"/>
      <c r="D136" s="9"/>
      <c r="E136" s="9"/>
    </row>
    <row r="137" spans="3:5" ht="15" customHeight="1">
      <c r="C137" s="9"/>
      <c r="D137" s="9"/>
      <c r="E137" s="9"/>
    </row>
    <row r="138" spans="3:5" ht="15" customHeight="1">
      <c r="C138" s="9"/>
      <c r="D138" s="9"/>
      <c r="E138" s="9"/>
    </row>
    <row r="139" spans="3:5" ht="15" customHeight="1">
      <c r="C139" s="9"/>
      <c r="D139" s="9"/>
      <c r="E139" s="9"/>
    </row>
    <row r="140" spans="3:5" ht="15" customHeight="1">
      <c r="C140" s="9"/>
      <c r="D140" s="9"/>
      <c r="E140" s="9"/>
    </row>
    <row r="141" spans="3:5" ht="15" customHeight="1">
      <c r="C141" s="9"/>
      <c r="D141" s="9"/>
      <c r="E141" s="9"/>
    </row>
    <row r="142" spans="3:5" ht="15" customHeight="1">
      <c r="C142" s="9"/>
      <c r="D142" s="9"/>
      <c r="E142" s="9"/>
    </row>
    <row r="143" spans="3:5" ht="15" customHeight="1">
      <c r="C143" s="9"/>
      <c r="D143" s="9"/>
      <c r="E143" s="9"/>
    </row>
    <row r="144" spans="3:5" ht="15" customHeight="1">
      <c r="C144" s="9"/>
      <c r="D144" s="9"/>
      <c r="E144" s="9"/>
    </row>
    <row r="145" spans="3:5" ht="15" customHeight="1">
      <c r="C145" s="9"/>
      <c r="D145" s="9"/>
      <c r="E145" s="9"/>
    </row>
    <row r="146" spans="3:5" ht="15" customHeight="1">
      <c r="C146" s="9"/>
      <c r="D146" s="9"/>
      <c r="E146" s="9"/>
    </row>
    <row r="147" spans="3:5" ht="15" customHeight="1">
      <c r="C147" s="9"/>
      <c r="D147" s="9"/>
      <c r="E147" s="9"/>
    </row>
    <row r="148" spans="3:5" ht="15" customHeight="1">
      <c r="C148" s="9"/>
      <c r="D148" s="9"/>
      <c r="E148" s="9"/>
    </row>
    <row r="149" spans="3:5" ht="15" customHeight="1">
      <c r="C149" s="9"/>
      <c r="D149" s="9"/>
      <c r="E149" s="9"/>
    </row>
    <row r="150" spans="3:5" ht="15" customHeight="1">
      <c r="C150" s="9"/>
      <c r="D150" s="9"/>
      <c r="E150" s="9"/>
    </row>
    <row r="151" spans="3:5" ht="15" customHeight="1">
      <c r="C151" s="9"/>
      <c r="D151" s="9"/>
      <c r="E151" s="9"/>
    </row>
    <row r="152" spans="3:5" ht="15" customHeight="1">
      <c r="C152" s="9"/>
      <c r="D152" s="9"/>
      <c r="E152" s="9"/>
    </row>
    <row r="153" spans="3:5" ht="15" customHeight="1">
      <c r="C153" s="9"/>
      <c r="D153" s="9"/>
      <c r="E153" s="9"/>
    </row>
    <row r="154" spans="3:5" ht="15" customHeight="1">
      <c r="C154" s="9"/>
      <c r="D154" s="9"/>
      <c r="E154" s="9"/>
    </row>
    <row r="155" spans="3:5" ht="15" customHeight="1">
      <c r="C155" s="9"/>
      <c r="D155" s="9"/>
      <c r="E155" s="9"/>
    </row>
    <row r="156" spans="3:5" ht="15" customHeight="1">
      <c r="C156" s="9"/>
      <c r="D156" s="9"/>
      <c r="E156" s="9"/>
    </row>
    <row r="157" spans="3:5" ht="15" customHeight="1">
      <c r="C157" s="9"/>
      <c r="D157" s="9"/>
      <c r="E157" s="9"/>
    </row>
    <row r="158" spans="3:5" ht="15" customHeight="1">
      <c r="C158" s="9"/>
      <c r="D158" s="9"/>
      <c r="E158" s="9"/>
    </row>
    <row r="159" spans="3:5" ht="15" customHeight="1">
      <c r="C159" s="9"/>
      <c r="D159" s="9"/>
      <c r="E159" s="9"/>
    </row>
    <row r="160" spans="3:5" ht="15" customHeight="1">
      <c r="C160" s="9"/>
      <c r="D160" s="9"/>
      <c r="E160" s="9"/>
    </row>
    <row r="161" spans="3:5" ht="15" customHeight="1">
      <c r="C161" s="9"/>
      <c r="D161" s="9"/>
      <c r="E161" s="9"/>
    </row>
    <row r="162" spans="3:5" ht="15" customHeight="1">
      <c r="C162" s="9"/>
      <c r="D162" s="9"/>
      <c r="E162" s="9"/>
    </row>
    <row r="163" spans="3:5" ht="15" customHeight="1">
      <c r="C163" s="9"/>
      <c r="D163" s="9"/>
      <c r="E163" s="9"/>
    </row>
    <row r="164" spans="3:5" ht="15" customHeight="1">
      <c r="C164" s="9"/>
      <c r="D164" s="9"/>
      <c r="E164" s="9"/>
    </row>
    <row r="165" spans="3:5" ht="15" customHeight="1">
      <c r="C165" s="9"/>
      <c r="D165" s="9"/>
      <c r="E165" s="9"/>
    </row>
    <row r="166" spans="3:5" ht="15" customHeight="1">
      <c r="C166" s="9"/>
      <c r="D166" s="9"/>
      <c r="E166" s="9"/>
    </row>
    <row r="167" spans="3:5" ht="15" customHeight="1">
      <c r="C167" s="9"/>
      <c r="D167" s="9"/>
      <c r="E167" s="9"/>
    </row>
    <row r="168" spans="3:5" ht="15" customHeight="1">
      <c r="C168" s="9"/>
      <c r="D168" s="9"/>
      <c r="E168" s="9"/>
    </row>
    <row r="169" spans="3:5" ht="15" customHeight="1">
      <c r="C169" s="9"/>
      <c r="D169" s="9"/>
      <c r="E169" s="9"/>
    </row>
    <row r="170" spans="3:5" ht="15" customHeight="1">
      <c r="C170" s="9"/>
      <c r="D170" s="9"/>
      <c r="E170" s="9"/>
    </row>
    <row r="171" spans="3:5" ht="15" customHeight="1">
      <c r="C171" s="9"/>
      <c r="D171" s="9"/>
      <c r="E171" s="9"/>
    </row>
    <row r="172" spans="3:5" ht="15" customHeight="1">
      <c r="C172" s="9"/>
      <c r="D172" s="9"/>
      <c r="E172" s="9"/>
    </row>
    <row r="173" spans="3:5" ht="15" customHeight="1">
      <c r="C173" s="9"/>
      <c r="D173" s="9"/>
      <c r="E173" s="9"/>
    </row>
    <row r="174" spans="3:5" ht="15" customHeight="1">
      <c r="C174" s="9"/>
      <c r="D174" s="9"/>
      <c r="E174" s="9"/>
    </row>
    <row r="175" spans="3:5" ht="15" customHeight="1">
      <c r="C175" s="9"/>
      <c r="D175" s="9"/>
      <c r="E175" s="9"/>
    </row>
    <row r="176" spans="3:5" ht="15" customHeight="1">
      <c r="C176" s="9"/>
      <c r="D176" s="9"/>
      <c r="E176" s="9"/>
    </row>
    <row r="177" spans="3:5" ht="15" customHeight="1">
      <c r="C177" s="9"/>
      <c r="D177" s="9"/>
      <c r="E177" s="9"/>
    </row>
    <row r="178" spans="3:5" ht="15" customHeight="1">
      <c r="C178" s="9"/>
      <c r="D178" s="9"/>
      <c r="E178" s="9"/>
    </row>
    <row r="179" spans="3:5" ht="15" customHeight="1">
      <c r="C179" s="9"/>
      <c r="D179" s="9"/>
      <c r="E179" s="9"/>
    </row>
    <row r="180" spans="3:5" ht="15" customHeight="1">
      <c r="C180" s="9"/>
      <c r="D180" s="9"/>
      <c r="E180" s="9"/>
    </row>
    <row r="181" spans="3:5" ht="15" customHeight="1">
      <c r="C181" s="9"/>
      <c r="D181" s="9"/>
      <c r="E181" s="9"/>
    </row>
  </sheetData>
  <sheetProtection/>
  <mergeCells count="4">
    <mergeCell ref="B7:F7"/>
    <mergeCell ref="B9:B10"/>
    <mergeCell ref="C9:C10"/>
    <mergeCell ref="F9:F10"/>
  </mergeCells>
  <printOptions horizontalCentered="1" verticalCentered="1"/>
  <pageMargins left="0.1968503937007874" right="0.1968503937007874" top="0.2755905511811024" bottom="1.1023622047244095" header="0.15748031496062992" footer="0.15748031496062992"/>
  <pageSetup fitToHeight="1" fitToWidth="1" horizontalDpi="600" verticalDpi="600" orientation="landscape" r:id="rId1"/>
  <headerFooter>
    <oddFooter>&amp;R&amp;"Arial Narrow,Regular"&amp;11Страна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4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16384" width="9.140625" style="9" customWidth="1"/>
  </cols>
  <sheetData>
    <row r="1" spans="2:64" ht="15" customHeight="1">
      <c r="B1" s="15" t="s">
        <v>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44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8" ht="15" customHeight="1">
      <c r="B8" s="483" t="s">
        <v>492</v>
      </c>
      <c r="C8" s="483"/>
      <c r="D8" s="483"/>
      <c r="E8" s="483"/>
      <c r="F8" s="483"/>
      <c r="G8" s="483"/>
      <c r="H8" s="483"/>
    </row>
    <row r="9" spans="2:8" ht="15" customHeight="1" thickBot="1">
      <c r="B9" s="281"/>
      <c r="C9" s="101"/>
      <c r="D9" s="101"/>
      <c r="E9" s="102"/>
      <c r="F9" s="102"/>
      <c r="G9" s="102"/>
      <c r="H9" s="102" t="s">
        <v>1</v>
      </c>
    </row>
    <row r="10" spans="2:8" ht="15" customHeight="1" thickTop="1">
      <c r="B10" s="523" t="s">
        <v>155</v>
      </c>
      <c r="C10" s="525" t="s">
        <v>44</v>
      </c>
      <c r="D10" s="525" t="s">
        <v>140</v>
      </c>
      <c r="E10" s="538">
        <f>'Naslovna strana'!E18-1</f>
        <v>2014</v>
      </c>
      <c r="F10" s="538"/>
      <c r="G10" s="539" t="s">
        <v>193</v>
      </c>
      <c r="H10" s="535" t="s">
        <v>177</v>
      </c>
    </row>
    <row r="11" spans="2:8" ht="30" customHeight="1">
      <c r="B11" s="536"/>
      <c r="C11" s="537"/>
      <c r="D11" s="537"/>
      <c r="E11" s="279" t="s">
        <v>308</v>
      </c>
      <c r="F11" s="282" t="s">
        <v>309</v>
      </c>
      <c r="G11" s="540"/>
      <c r="H11" s="434"/>
    </row>
    <row r="12" spans="2:8" ht="15" customHeight="1">
      <c r="B12" s="20" t="s">
        <v>16</v>
      </c>
      <c r="C12" s="103" t="s">
        <v>141</v>
      </c>
      <c r="D12" s="22" t="s">
        <v>310</v>
      </c>
      <c r="E12" s="541">
        <f>'9. Ostvaren prihod'!Q79</f>
        <v>0</v>
      </c>
      <c r="F12" s="43">
        <f>'1. MOP'!F12</f>
        <v>0</v>
      </c>
      <c r="G12" s="544">
        <v>0.017</v>
      </c>
      <c r="H12" s="532">
        <f>(F19-E12)*(1+G12)</f>
        <v>0</v>
      </c>
    </row>
    <row r="13" spans="2:8" ht="15" customHeight="1">
      <c r="B13" s="25" t="s">
        <v>17</v>
      </c>
      <c r="C13" s="105" t="s">
        <v>142</v>
      </c>
      <c r="D13" s="27" t="s">
        <v>311</v>
      </c>
      <c r="E13" s="542"/>
      <c r="F13" s="91">
        <f>'1. MOP'!F13</f>
        <v>0</v>
      </c>
      <c r="G13" s="545"/>
      <c r="H13" s="533"/>
    </row>
    <row r="14" spans="2:8" ht="15" customHeight="1">
      <c r="B14" s="25" t="s">
        <v>18</v>
      </c>
      <c r="C14" s="105" t="s">
        <v>200</v>
      </c>
      <c r="D14" s="307" t="s">
        <v>312</v>
      </c>
      <c r="E14" s="542"/>
      <c r="F14" s="91">
        <f>'1. MOP'!F14</f>
        <v>0</v>
      </c>
      <c r="G14" s="545"/>
      <c r="H14" s="533"/>
    </row>
    <row r="15" spans="2:8" ht="15" customHeight="1">
      <c r="B15" s="30" t="s">
        <v>62</v>
      </c>
      <c r="C15" s="26" t="s">
        <v>202</v>
      </c>
      <c r="D15" s="307" t="s">
        <v>313</v>
      </c>
      <c r="E15" s="542"/>
      <c r="F15" s="95">
        <f>'1. MOP'!F15</f>
        <v>0</v>
      </c>
      <c r="G15" s="545"/>
      <c r="H15" s="533"/>
    </row>
    <row r="16" spans="2:8" ht="15.75">
      <c r="B16" s="30" t="s">
        <v>24</v>
      </c>
      <c r="C16" s="31" t="s">
        <v>358</v>
      </c>
      <c r="D16" s="283" t="s">
        <v>314</v>
      </c>
      <c r="E16" s="542"/>
      <c r="F16" s="95">
        <f>'1. MOP'!F16</f>
        <v>0</v>
      </c>
      <c r="G16" s="545"/>
      <c r="H16" s="533"/>
    </row>
    <row r="17" spans="2:8" ht="15.75">
      <c r="B17" s="30" t="s">
        <v>74</v>
      </c>
      <c r="C17" s="31" t="s">
        <v>361</v>
      </c>
      <c r="D17" s="332" t="s">
        <v>362</v>
      </c>
      <c r="E17" s="542"/>
      <c r="F17" s="95">
        <f>'1. MOP'!F17</f>
        <v>0</v>
      </c>
      <c r="G17" s="545"/>
      <c r="H17" s="533"/>
    </row>
    <row r="18" spans="2:9" ht="15" customHeight="1">
      <c r="B18" s="30" t="s">
        <v>76</v>
      </c>
      <c r="C18" s="34" t="s">
        <v>143</v>
      </c>
      <c r="D18" s="32" t="s">
        <v>315</v>
      </c>
      <c r="E18" s="542"/>
      <c r="F18" s="106">
        <f>H26</f>
        <v>0</v>
      </c>
      <c r="G18" s="545"/>
      <c r="H18" s="533"/>
      <c r="I18" s="49"/>
    </row>
    <row r="19" spans="2:8" ht="15" customHeight="1" thickBot="1">
      <c r="B19" s="84" t="s">
        <v>87</v>
      </c>
      <c r="C19" s="228" t="s">
        <v>157</v>
      </c>
      <c r="D19" s="229" t="s">
        <v>316</v>
      </c>
      <c r="E19" s="543"/>
      <c r="F19" s="107">
        <f>F12+F13+F14+F15+F16-F17+F18</f>
        <v>0</v>
      </c>
      <c r="G19" s="546"/>
      <c r="H19" s="534"/>
    </row>
    <row r="20" ht="15" customHeight="1" thickTop="1">
      <c r="B20" s="281"/>
    </row>
    <row r="22" spans="2:11" ht="15" customHeight="1">
      <c r="B22" s="483" t="s">
        <v>493</v>
      </c>
      <c r="C22" s="483"/>
      <c r="D22" s="483"/>
      <c r="E22" s="483"/>
      <c r="F22" s="483"/>
      <c r="G22" s="483"/>
      <c r="H22" s="483"/>
      <c r="K22" s="35"/>
    </row>
    <row r="23" spans="2:8" ht="15" customHeight="1" thickBot="1">
      <c r="B23" s="281"/>
      <c r="C23" s="101"/>
      <c r="D23" s="101"/>
      <c r="E23" s="102"/>
      <c r="F23" s="102"/>
      <c r="G23" s="102"/>
      <c r="H23" s="102" t="s">
        <v>1</v>
      </c>
    </row>
    <row r="24" spans="2:8" ht="15" customHeight="1" thickTop="1">
      <c r="B24" s="523" t="s">
        <v>155</v>
      </c>
      <c r="C24" s="525" t="s">
        <v>44</v>
      </c>
      <c r="D24" s="525" t="s">
        <v>140</v>
      </c>
      <c r="E24" s="538">
        <f>'Naslovna strana'!E18-2</f>
        <v>2013</v>
      </c>
      <c r="F24" s="538"/>
      <c r="G24" s="539" t="s">
        <v>193</v>
      </c>
      <c r="H24" s="535" t="s">
        <v>177</v>
      </c>
    </row>
    <row r="25" spans="2:8" ht="30" customHeight="1">
      <c r="B25" s="536"/>
      <c r="C25" s="537"/>
      <c r="D25" s="537"/>
      <c r="E25" s="279" t="s">
        <v>308</v>
      </c>
      <c r="F25" s="282" t="s">
        <v>309</v>
      </c>
      <c r="G25" s="540"/>
      <c r="H25" s="434"/>
    </row>
    <row r="26" spans="2:8" ht="15" customHeight="1">
      <c r="B26" s="20" t="s">
        <v>16</v>
      </c>
      <c r="C26" s="103" t="s">
        <v>141</v>
      </c>
      <c r="D26" s="22" t="s">
        <v>310</v>
      </c>
      <c r="E26" s="541">
        <f>'9. Ostvaren prihod'!Q113</f>
        <v>0</v>
      </c>
      <c r="F26" s="43">
        <f>'1. MOP'!E12</f>
        <v>0</v>
      </c>
      <c r="G26" s="529">
        <v>0.022</v>
      </c>
      <c r="H26" s="532">
        <f>(F33-E26)*(1+G26)</f>
        <v>0</v>
      </c>
    </row>
    <row r="27" spans="2:8" ht="15" customHeight="1">
      <c r="B27" s="25" t="s">
        <v>17</v>
      </c>
      <c r="C27" s="105" t="s">
        <v>142</v>
      </c>
      <c r="D27" s="27" t="s">
        <v>311</v>
      </c>
      <c r="E27" s="542"/>
      <c r="F27" s="93">
        <f>'1. MOP'!E13</f>
        <v>0</v>
      </c>
      <c r="G27" s="530"/>
      <c r="H27" s="533"/>
    </row>
    <row r="28" spans="2:8" ht="15" customHeight="1">
      <c r="B28" s="25" t="s">
        <v>18</v>
      </c>
      <c r="C28" s="105" t="s">
        <v>200</v>
      </c>
      <c r="D28" s="307" t="s">
        <v>312</v>
      </c>
      <c r="E28" s="542"/>
      <c r="F28" s="93">
        <f>'1. MOP'!E14</f>
        <v>0</v>
      </c>
      <c r="G28" s="530"/>
      <c r="H28" s="533"/>
    </row>
    <row r="29" spans="2:8" ht="15" customHeight="1">
      <c r="B29" s="30" t="s">
        <v>62</v>
      </c>
      <c r="C29" s="26" t="s">
        <v>202</v>
      </c>
      <c r="D29" s="307" t="s">
        <v>313</v>
      </c>
      <c r="E29" s="542"/>
      <c r="F29" s="93">
        <f>'1. MOP'!E15</f>
        <v>0</v>
      </c>
      <c r="G29" s="530"/>
      <c r="H29" s="533"/>
    </row>
    <row r="30" spans="2:9" ht="15.75">
      <c r="B30" s="30" t="s">
        <v>24</v>
      </c>
      <c r="C30" s="31" t="s">
        <v>358</v>
      </c>
      <c r="D30" s="283" t="s">
        <v>314</v>
      </c>
      <c r="E30" s="542"/>
      <c r="F30" s="93">
        <f>'1. MOP'!E16</f>
        <v>0</v>
      </c>
      <c r="G30" s="530"/>
      <c r="H30" s="533"/>
      <c r="I30" s="49"/>
    </row>
    <row r="31" spans="2:9" ht="15.75">
      <c r="B31" s="30" t="s">
        <v>74</v>
      </c>
      <c r="C31" s="31" t="s">
        <v>361</v>
      </c>
      <c r="D31" s="332" t="s">
        <v>362</v>
      </c>
      <c r="E31" s="542"/>
      <c r="F31" s="93">
        <f>'1. MOP'!E17</f>
        <v>0</v>
      </c>
      <c r="G31" s="530"/>
      <c r="H31" s="533"/>
      <c r="I31" s="49"/>
    </row>
    <row r="32" spans="2:9" ht="15" customHeight="1">
      <c r="B32" s="30" t="s">
        <v>76</v>
      </c>
      <c r="C32" s="34" t="s">
        <v>143</v>
      </c>
      <c r="D32" s="32" t="s">
        <v>315</v>
      </c>
      <c r="E32" s="542"/>
      <c r="F32" s="181"/>
      <c r="G32" s="530"/>
      <c r="H32" s="533"/>
      <c r="I32" s="49"/>
    </row>
    <row r="33" spans="2:8" ht="15" customHeight="1" thickBot="1">
      <c r="B33" s="84" t="s">
        <v>87</v>
      </c>
      <c r="C33" s="228" t="s">
        <v>157</v>
      </c>
      <c r="D33" s="229" t="s">
        <v>316</v>
      </c>
      <c r="E33" s="543"/>
      <c r="F33" s="107">
        <f>F26+F27+F28+F29+F30-F31+F32</f>
        <v>0</v>
      </c>
      <c r="G33" s="531"/>
      <c r="H33" s="534"/>
    </row>
    <row r="34" ht="15" customHeight="1" thickTop="1">
      <c r="B34" s="281"/>
    </row>
  </sheetData>
  <sheetProtection/>
  <mergeCells count="20">
    <mergeCell ref="E12:E19"/>
    <mergeCell ref="E26:E33"/>
    <mergeCell ref="G10:G11"/>
    <mergeCell ref="B22:H22"/>
    <mergeCell ref="D24:D25"/>
    <mergeCell ref="E24:F24"/>
    <mergeCell ref="G12:G19"/>
    <mergeCell ref="H12:H19"/>
    <mergeCell ref="B24:B25"/>
    <mergeCell ref="C24:C25"/>
    <mergeCell ref="G26:G33"/>
    <mergeCell ref="H26:H33"/>
    <mergeCell ref="H24:H25"/>
    <mergeCell ref="H10:H11"/>
    <mergeCell ref="B8:H8"/>
    <mergeCell ref="B10:B11"/>
    <mergeCell ref="C10:C11"/>
    <mergeCell ref="D10:D11"/>
    <mergeCell ref="E10:F10"/>
    <mergeCell ref="G24:G25"/>
  </mergeCells>
  <printOptions horizontalCentered="1"/>
  <pageMargins left="0.23" right="0.17" top="0.37" bottom="0.35" header="0.17" footer="0.16"/>
  <pageSetup fitToHeight="1" fitToWidth="1" horizontalDpi="600" verticalDpi="600" orientation="landscape" paperSize="9" scale="95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Slobodan Jovanovic</cp:lastModifiedBy>
  <cp:lastPrinted>2014-11-14T09:43:16Z</cp:lastPrinted>
  <dcterms:created xsi:type="dcterms:W3CDTF">2006-07-05T09:57:32Z</dcterms:created>
  <dcterms:modified xsi:type="dcterms:W3CDTF">2017-01-20T13:45:32Z</dcterms:modified>
  <cp:category/>
  <cp:version/>
  <cp:contentType/>
  <cp:contentStatus/>
</cp:coreProperties>
</file>